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GESIMA OCTAVA EXTRA\"/>
    </mc:Choice>
  </mc:AlternateContent>
  <bookViews>
    <workbookView xWindow="0" yWindow="0" windowWidth="20490" windowHeight="7755" firstSheet="1" activeTab="2"/>
  </bookViews>
  <sheets>
    <sheet name="PREMISAS PRECAMPAÑA " sheetId="4" state="hidden" r:id="rId1"/>
    <sheet name="PRECAMPAÑA LOC 11 MIN" sheetId="5" r:id="rId2"/>
    <sheet name="MODELO PRECAMPAÑA" sheetId="6" r:id="rId3"/>
  </sheets>
  <definedNames>
    <definedName name="_xlnm.Print_Area" localSheetId="0">'PREMISAS PRECAMPAÑA '!$A$1:$H$33</definedName>
  </definedNames>
  <calcPr calcId="152511"/>
</workbook>
</file>

<file path=xl/calcChain.xml><?xml version="1.0" encoding="utf-8"?>
<calcChain xmlns="http://schemas.openxmlformats.org/spreadsheetml/2006/main">
  <c r="A3" i="5" l="1"/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15" i="4"/>
  <c r="D11" i="5" l="1"/>
  <c r="D7" i="5"/>
  <c r="D8" i="5"/>
  <c r="D10" i="5"/>
  <c r="D6" i="5"/>
  <c r="D16" i="5"/>
  <c r="D12" i="5"/>
  <c r="D19" i="5"/>
  <c r="D15" i="5"/>
  <c r="D18" i="5"/>
  <c r="D14" i="5"/>
  <c r="D17" i="5"/>
  <c r="D13" i="5"/>
  <c r="D9" i="5"/>
  <c r="D38" i="6"/>
  <c r="D44" i="6" l="1"/>
  <c r="D45" i="6"/>
  <c r="D46" i="6"/>
  <c r="D47" i="6"/>
  <c r="D48" i="6"/>
  <c r="D49" i="6"/>
  <c r="A15" i="5" l="1"/>
  <c r="A16" i="5"/>
  <c r="A17" i="5"/>
  <c r="A18" i="5"/>
  <c r="A19" i="5"/>
  <c r="B29" i="4"/>
  <c r="A14" i="5"/>
  <c r="D39" i="6" l="1"/>
  <c r="D42" i="6"/>
  <c r="D41" i="6"/>
  <c r="D37" i="6"/>
  <c r="D35" i="6"/>
  <c r="D43" i="6"/>
  <c r="D40" i="6"/>
  <c r="D36" i="6"/>
  <c r="A12" i="5" l="1"/>
  <c r="E7" i="4"/>
  <c r="F7" i="4" s="1"/>
  <c r="A6" i="5"/>
  <c r="A7" i="5"/>
  <c r="A8" i="5"/>
  <c r="A10" i="5"/>
  <c r="A9" i="5"/>
  <c r="A11" i="5"/>
  <c r="A13" i="5"/>
  <c r="E10" i="4"/>
  <c r="D10" i="4"/>
  <c r="F10" i="4" l="1"/>
  <c r="E5" i="5"/>
  <c r="F10" i="5"/>
  <c r="F18" i="5"/>
  <c r="F14" i="5"/>
  <c r="F13" i="5"/>
  <c r="F6" i="5"/>
  <c r="E7" i="5"/>
  <c r="E6" i="5"/>
  <c r="E14" i="5"/>
  <c r="E13" i="5"/>
  <c r="F15" i="5"/>
  <c r="E9" i="5"/>
  <c r="F16" i="5"/>
  <c r="E15" i="5"/>
  <c r="F9" i="5"/>
  <c r="F12" i="5"/>
  <c r="E10" i="5"/>
  <c r="E16" i="5"/>
  <c r="F11" i="5"/>
  <c r="F7" i="5"/>
  <c r="E12" i="5"/>
  <c r="F17" i="5"/>
  <c r="E11" i="5"/>
  <c r="E8" i="5"/>
  <c r="F8" i="5"/>
  <c r="E19" i="5"/>
  <c r="E18" i="5"/>
  <c r="E17" i="5"/>
  <c r="F19" i="5"/>
  <c r="C15" i="5"/>
  <c r="B15" i="5"/>
  <c r="G15" i="5" s="1"/>
  <c r="B19" i="5"/>
  <c r="B16" i="5"/>
  <c r="G16" i="5" s="1"/>
  <c r="C16" i="5"/>
  <c r="C17" i="5"/>
  <c r="B17" i="5"/>
  <c r="G17" i="5" s="1"/>
  <c r="C18" i="5"/>
  <c r="B18" i="5"/>
  <c r="C14" i="5"/>
  <c r="B14" i="5"/>
  <c r="C7" i="5"/>
  <c r="C8" i="5"/>
  <c r="B9" i="5"/>
  <c r="C12" i="5"/>
  <c r="C13" i="5"/>
  <c r="C9" i="5"/>
  <c r="C6" i="5"/>
  <c r="B11" i="5"/>
  <c r="C10" i="5"/>
  <c r="B13" i="5"/>
  <c r="G13" i="5" s="1"/>
  <c r="C19" i="5"/>
  <c r="B10" i="5"/>
  <c r="B5" i="5"/>
  <c r="B6" i="5"/>
  <c r="B8" i="5"/>
  <c r="B7" i="5"/>
  <c r="B4" i="5"/>
  <c r="B12" i="5"/>
  <c r="C11" i="5"/>
  <c r="D50" i="6"/>
  <c r="G18" i="5" l="1"/>
  <c r="G14" i="5"/>
  <c r="G19" i="5"/>
  <c r="G8" i="5"/>
  <c r="G12" i="5"/>
  <c r="G7" i="5"/>
  <c r="G9" i="5"/>
  <c r="B20" i="5"/>
  <c r="C20" i="5"/>
  <c r="G11" i="5"/>
  <c r="G10" i="5"/>
  <c r="D29" i="4" l="1"/>
  <c r="F20" i="5"/>
  <c r="D20" i="5" l="1"/>
  <c r="G6" i="5"/>
  <c r="G20" i="5" s="1"/>
  <c r="H19" i="5" s="1"/>
  <c r="H14" i="5" l="1"/>
  <c r="E23" i="4" s="1"/>
  <c r="H16" i="5"/>
  <c r="E25" i="4" s="1"/>
  <c r="H7" i="5"/>
  <c r="E16" i="4" s="1"/>
  <c r="E20" i="5"/>
  <c r="H17" i="5"/>
  <c r="E26" i="4" s="1"/>
  <c r="H11" i="5"/>
  <c r="C40" i="6" s="1"/>
  <c r="F40" i="6" s="1"/>
  <c r="H12" i="5"/>
  <c r="E21" i="4" s="1"/>
  <c r="H18" i="5"/>
  <c r="E27" i="4" s="1"/>
  <c r="H9" i="5"/>
  <c r="E18" i="4" s="1"/>
  <c r="H8" i="5"/>
  <c r="E17" i="4" s="1"/>
  <c r="H10" i="5"/>
  <c r="E19" i="4" s="1"/>
  <c r="H15" i="5"/>
  <c r="C44" i="6" s="1"/>
  <c r="F44" i="6" s="1"/>
  <c r="H13" i="5"/>
  <c r="C42" i="6" s="1"/>
  <c r="F42" i="6" s="1"/>
  <c r="H6" i="5"/>
  <c r="C35" i="6" s="1"/>
  <c r="C36" i="6"/>
  <c r="F36" i="6" s="1"/>
  <c r="C48" i="6"/>
  <c r="F48" i="6" s="1"/>
  <c r="E28" i="4"/>
  <c r="C43" i="6" l="1"/>
  <c r="F43" i="6" s="1"/>
  <c r="E22" i="4"/>
  <c r="C45" i="6"/>
  <c r="F45" i="6" s="1"/>
  <c r="C39" i="6"/>
  <c r="F39" i="6" s="1"/>
  <c r="H20" i="5"/>
  <c r="C37" i="6"/>
  <c r="F37" i="6" s="1"/>
  <c r="E15" i="4"/>
  <c r="E20" i="4"/>
  <c r="C47" i="6"/>
  <c r="F47" i="6" s="1"/>
  <c r="C41" i="6"/>
  <c r="F41" i="6" s="1"/>
  <c r="E24" i="4"/>
  <c r="C38" i="6"/>
  <c r="F38" i="6" s="1"/>
  <c r="C46" i="6"/>
  <c r="F46" i="6" s="1"/>
  <c r="F35" i="6"/>
  <c r="E29" i="4" l="1"/>
  <c r="E33" i="4" s="1"/>
  <c r="C23" i="5" s="1"/>
  <c r="C49" i="6" s="1"/>
  <c r="F49" i="6" s="1"/>
  <c r="F50" i="6" s="1"/>
  <c r="C50" i="6" l="1"/>
</calcChain>
</file>

<file path=xl/sharedStrings.xml><?xml version="1.0" encoding="utf-8"?>
<sst xmlns="http://schemas.openxmlformats.org/spreadsheetml/2006/main" count="941" uniqueCount="45">
  <si>
    <t>PAN</t>
  </si>
  <si>
    <t>PRI</t>
  </si>
  <si>
    <t>PRD</t>
  </si>
  <si>
    <t>PVEM</t>
  </si>
  <si>
    <t>PNA</t>
  </si>
  <si>
    <t>MORENA</t>
  </si>
  <si>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</si>
  <si>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</si>
  <si>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</si>
  <si>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</si>
  <si>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</si>
  <si>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</si>
  <si>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</si>
  <si>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</si>
  <si>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</si>
  <si>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</si>
  <si>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PROMOCIONALES DE PRECAMPAÑA</t>
  </si>
  <si>
    <t>Merma de promocionales para el Instituto:</t>
  </si>
  <si>
    <t>Partido o Coalición</t>
  </si>
  <si>
    <t>Promocionales que le corresponde a cada partido político
(A + C)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</si>
  <si>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</si>
  <si>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</si>
  <si>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</si>
  <si>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Vigencia:</t>
  </si>
  <si>
    <t>No. de
impactos</t>
  </si>
  <si>
    <t>MC</t>
  </si>
  <si>
    <t>ASIGN</t>
  </si>
  <si>
    <t>CONTEO</t>
  </si>
  <si>
    <t>ES</t>
  </si>
  <si>
    <t>PT</t>
  </si>
  <si>
    <t>INE</t>
  </si>
  <si>
    <t>Enero</t>
  </si>
  <si>
    <t>IHG</t>
  </si>
  <si>
    <t>PSG</t>
  </si>
  <si>
    <t>CG</t>
  </si>
  <si>
    <t>PPG</t>
  </si>
  <si>
    <t>PSM</t>
  </si>
  <si>
    <t>03 de enero al 11 de febrero</t>
  </si>
  <si>
    <t>Febrero</t>
  </si>
  <si>
    <t>PAUTA DE PRECAMPAÑA PARA EL PROCESO ELECTORAL LOCAL DE GUERRERO 2017-2018</t>
  </si>
  <si>
    <t>GUERRERO</t>
  </si>
  <si>
    <t>PRECAMPAÑA GUERRERO</t>
  </si>
  <si>
    <t>Promocionales aplicando la clausula de maximización
(Art. 15, Numeral 12 del RRTV)</t>
  </si>
  <si>
    <t>MODELO DE PAUTA DE PRECAMPAÑA PARA EL PROCESO ELECTORAL LOCAL DE GUERRERO 2018</t>
  </si>
  <si>
    <t>Promocionales para 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</si>
</sst>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dd"/>
    <numFmt numFmtId="166" formatCode="ddd"/>
    <numFmt numFmtId="167" formatCode="#,##0.0000"/>
    <numFmt numFmtId="168" formatCode="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rgb="FFFF00FF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660000"/>
      <name val="Calibri"/>
      <family val="2"/>
    </font>
    <font>
      <b/>
      <sz val="11"/>
      <color rgb="FFFF0000"/>
      <name val="Calibri"/>
      <family val="2"/>
    </font>
    <font>
      <b/>
      <sz val="11"/>
      <color rgb="FFFF00CC"/>
      <name val="Calibri"/>
      <family val="2"/>
    </font>
    <font>
      <b/>
      <sz val="10"/>
      <color rgb="FFFF0000"/>
      <name val="Arial"/>
      <family val="2"/>
    </font>
    <font>
      <b/>
      <sz val="10"/>
      <color indexed="13"/>
      <name val="Arial"/>
      <family val="2"/>
    </font>
    <font>
      <b/>
      <sz val="10"/>
      <color rgb="FF0070C0"/>
      <name val="Arial"/>
      <family val="2"/>
    </font>
    <font>
      <b/>
      <sz val="10"/>
      <color rgb="FFFFFFFF"/>
      <name val="Arial"/>
      <family val="2"/>
    </font>
    <font>
      <b/>
      <sz val="10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9FF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89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9" fillId="0" borderId="0"/>
    <xf numFmtId="0" fontId="9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9" fillId="7" borderId="1" xfId="3" applyNumberFormat="1" applyFill="1" applyBorder="1" applyAlignment="1">
      <alignment horizontal="center"/>
    </xf>
    <xf numFmtId="166" fontId="9" fillId="4" borderId="1" xfId="3" applyNumberFormat="1" applyFill="1" applyBorder="1" applyAlignment="1">
      <alignment horizontal="center"/>
    </xf>
    <xf numFmtId="3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5" fillId="8" borderId="1" xfId="3" applyNumberFormat="1" applyFont="1" applyFill="1" applyBorder="1" applyAlignment="1" applyProtection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14" fillId="9" borderId="1" xfId="3" applyNumberFormat="1" applyFont="1" applyFill="1" applyBorder="1" applyAlignment="1" applyProtection="1">
      <alignment horizontal="center" vertical="center" wrapText="1"/>
    </xf>
    <xf numFmtId="0" fontId="14" fillId="9" borderId="1" xfId="0" applyNumberFormat="1" applyFont="1" applyFill="1" applyBorder="1" applyAlignment="1" applyProtection="1">
      <alignment horizontal="center" vertical="center" wrapText="1"/>
    </xf>
    <xf numFmtId="0" fontId="12" fillId="5" borderId="1" xfId="3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 wrapText="1"/>
    </xf>
    <xf numFmtId="0" fontId="13" fillId="5" borderId="1" xfId="3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2" fillId="10" borderId="1" xfId="3" applyNumberFormat="1" applyFont="1" applyFill="1" applyBorder="1" applyAlignment="1" applyProtection="1">
      <alignment horizontal="center" vertical="center" wrapText="1"/>
    </xf>
    <xf numFmtId="0" fontId="12" fillId="10" borderId="1" xfId="0" applyNumberFormat="1" applyFont="1" applyFill="1" applyBorder="1" applyAlignment="1" applyProtection="1">
      <alignment horizontal="center" vertical="center" wrapText="1"/>
    </xf>
    <xf numFmtId="0" fontId="10" fillId="6" borderId="1" xfId="3" applyNumberFormat="1" applyFont="1" applyFill="1" applyBorder="1" applyAlignment="1" applyProtection="1">
      <alignment horizontal="center" vertical="center"/>
    </xf>
    <xf numFmtId="0" fontId="16" fillId="0" borderId="1" xfId="3" applyNumberFormat="1" applyFont="1" applyFill="1" applyBorder="1" applyAlignment="1" applyProtection="1">
      <alignment horizontal="center" vertical="center"/>
    </xf>
    <xf numFmtId="0" fontId="8" fillId="14" borderId="1" xfId="3" applyNumberFormat="1" applyFont="1" applyFill="1" applyBorder="1" applyAlignment="1" applyProtection="1">
      <alignment horizontal="center" vertical="center"/>
    </xf>
    <xf numFmtId="0" fontId="17" fillId="15" borderId="1" xfId="3" applyNumberFormat="1" applyFont="1" applyFill="1" applyBorder="1" applyAlignment="1" applyProtection="1">
      <alignment horizontal="center" vertical="center"/>
    </xf>
    <xf numFmtId="0" fontId="10" fillId="16" borderId="1" xfId="3" applyNumberFormat="1" applyFont="1" applyFill="1" applyBorder="1" applyAlignment="1" applyProtection="1">
      <alignment horizontal="center" vertical="center"/>
    </xf>
    <xf numFmtId="0" fontId="18" fillId="11" borderId="1" xfId="3" applyNumberFormat="1" applyFont="1" applyFill="1" applyBorder="1" applyAlignment="1" applyProtection="1">
      <alignment horizontal="center" vertical="center"/>
    </xf>
    <xf numFmtId="0" fontId="19" fillId="17" borderId="1" xfId="0" applyNumberFormat="1" applyFont="1" applyFill="1" applyBorder="1" applyAlignment="1" applyProtection="1">
      <alignment horizontal="center" vertical="center" wrapText="1"/>
    </xf>
    <xf numFmtId="0" fontId="16" fillId="13" borderId="1" xfId="0" applyNumberFormat="1" applyFont="1" applyFill="1" applyBorder="1" applyAlignment="1" applyProtection="1">
      <alignment horizontal="center" vertical="center"/>
    </xf>
    <xf numFmtId="168" fontId="20" fillId="12" borderId="1" xfId="1" applyNumberFormat="1" applyFont="1" applyFill="1" applyBorder="1" applyAlignment="1" applyProtection="1">
      <alignment horizontal="center" vertical="center"/>
    </xf>
    <xf numFmtId="0" fontId="19" fillId="17" borderId="1" xfId="3" applyNumberFormat="1" applyFont="1" applyFill="1" applyBorder="1" applyAlignment="1" applyProtection="1">
      <alignment horizontal="center" vertical="center" wrapText="1"/>
    </xf>
    <xf numFmtId="0" fontId="16" fillId="13" borderId="1" xfId="3" applyNumberFormat="1" applyFont="1" applyFill="1" applyBorder="1" applyAlignment="1" applyProtection="1">
      <alignment horizontal="center" vertical="center"/>
    </xf>
    <xf numFmtId="168" fontId="20" fillId="12" borderId="1" xfId="3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  <xf numFmtId="0" fontId="2" fillId="4" borderId="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8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5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/>
    </xf>
  </cellXfs>
  <cellStyles count="5">
    <cellStyle name="Normal" xfId="0" builtinId="0"/>
    <cellStyle name="Normal 2" xfId="4"/>
    <cellStyle name="Normal 3" xfId="3"/>
    <cellStyle name="Normal 3 2 2 2" xfId="1"/>
    <cellStyle name="Normal 4" xfId="2"/>
  </cellStyles>
  <dxfs count="0"/>
  <tableStyles count="0" defaultTableStyle="TableStyleMedium9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164630</xdr:rowOff>
    </xdr:from>
    <xdr:to>
      <xdr:col>1</xdr:col>
      <xdr:colOff>475550</xdr:colOff>
      <xdr:row>1</xdr:row>
      <xdr:rowOff>587964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4630"/>
          <a:ext cx="1792586" cy="611482"/>
        </a:xfrm>
        <a:prstGeom prst="rect">
          <a:avLst/>
        </a:prstGeom>
      </xdr:spPr>
    </xdr:pic>
    <xdr:clientData/>
  </xdr:twoCellAnchor>
  <xdr:twoCellAnchor>
    <xdr:from>
      <xdr:col>1</xdr:col>
      <xdr:colOff>938893</xdr:colOff>
      <xdr:row>1</xdr:row>
      <xdr:rowOff>231321</xdr:rowOff>
    </xdr:from>
    <xdr:to>
      <xdr:col>6</xdr:col>
      <xdr:colOff>129352</xdr:colOff>
      <xdr:row>1</xdr:row>
      <xdr:rowOff>505649</xdr:rowOff>
    </xdr:to>
    <xdr:sp macro="" textlink="">
      <xdr:nvSpPr>
        <xdr:cNvPr id="3" name="2 CuadroTexto"/>
        <xdr:cNvSpPr txBox="1"/>
      </xdr:nvSpPr>
      <xdr:spPr>
        <a:xfrm>
          <a:off x="2258786" y="421821"/>
          <a:ext cx="7028173" cy="274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ln>
                <a:noFill/>
              </a:ln>
            </a:rPr>
            <a:t>INSTITUTO ELECTORAL Y DE PARTICIPACIÓN CIUDADANA DEL</a:t>
          </a:r>
          <a:r>
            <a:rPr lang="es-ES" sz="1400" b="1" baseline="0">
              <a:ln>
                <a:noFill/>
              </a:ln>
            </a:rPr>
            <a:t> ESTADO DE GUERRERO</a:t>
          </a:r>
          <a:endParaRPr lang="es-ES" sz="1400" b="1">
            <a:ln>
              <a:noFill/>
            </a:ln>
          </a:endParaRPr>
        </a:p>
      </xdr:txBody>
    </xdr:sp>
    <xdr:clientData/>
  </xdr:twoCellAnchor>
  <xdr:twoCellAnchor editAs="oneCell">
    <xdr:from>
      <xdr:col>6</xdr:col>
      <xdr:colOff>823148</xdr:colOff>
      <xdr:row>0</xdr:row>
      <xdr:rowOff>105833</xdr:rowOff>
    </xdr:from>
    <xdr:to>
      <xdr:col>7</xdr:col>
      <xdr:colOff>757954</xdr:colOff>
      <xdr:row>1</xdr:row>
      <xdr:rowOff>803510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092" y="105833"/>
          <a:ext cx="99314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58797</xdr:rowOff>
    </xdr:from>
    <xdr:to>
      <xdr:col>2</xdr:col>
      <xdr:colOff>254124</xdr:colOff>
      <xdr:row>0</xdr:row>
      <xdr:rowOff>672631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97"/>
          <a:ext cx="1795442" cy="613834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92071</xdr:colOff>
      <xdr:row>0</xdr:row>
      <xdr:rowOff>51954</xdr:rowOff>
    </xdr:from>
    <xdr:to>
      <xdr:col>22</xdr:col>
      <xdr:colOff>308916</xdr:colOff>
      <xdr:row>1</xdr:row>
      <xdr:rowOff>160813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435" y="51954"/>
          <a:ext cx="996163" cy="888177"/>
        </a:xfrm>
        <a:prstGeom prst="rect">
          <a:avLst/>
        </a:prstGeom>
      </xdr:spPr>
    </xdr:pic>
    <xdr:clientData/>
  </xdr:twoCellAnchor>
  <xdr:twoCellAnchor>
    <xdr:from>
      <xdr:col>6</xdr:col>
      <xdr:colOff>571501</xdr:colOff>
      <xdr:row>0</xdr:row>
      <xdr:rowOff>86591</xdr:rowOff>
    </xdr:from>
    <xdr:to>
      <xdr:col>18</xdr:col>
      <xdr:colOff>588819</xdr:colOff>
      <xdr:row>0</xdr:row>
      <xdr:rowOff>724600</xdr:rowOff>
    </xdr:to>
    <xdr:sp macro="" textlink="">
      <xdr:nvSpPr>
        <xdr:cNvPr id="4" name="3 CuadroTexto"/>
        <xdr:cNvSpPr txBox="1"/>
      </xdr:nvSpPr>
      <xdr:spPr>
        <a:xfrm>
          <a:off x="5230092" y="86591"/>
          <a:ext cx="9369136" cy="638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ln>
                <a:noFill/>
              </a:ln>
              <a:latin typeface="Arial Black" panose="020B0A04020102020204" pitchFamily="34" charset="0"/>
            </a:rPr>
            <a:t>INSTITUTO ELECTORAL Y DE PARTICIPACIÓN CIUDADANA DEL</a:t>
          </a:r>
          <a:r>
            <a:rPr lang="es-ES" sz="1400" b="1" baseline="0">
              <a:ln>
                <a:noFill/>
              </a:ln>
              <a:latin typeface="Arial Black" panose="020B0A04020102020204" pitchFamily="34" charset="0"/>
            </a:rPr>
            <a:t> ESTADO DE GUERRERO</a:t>
          </a:r>
          <a:endParaRPr lang="es-ES" sz="1400" b="1">
            <a:ln>
              <a:noFill/>
            </a:ln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6"/>
  <sheetViews>
    <sheetView view="pageBreakPreview" zoomScale="85" zoomScaleNormal="90" zoomScaleSheetLayoutView="85" workbookViewId="0">
      <selection activeCell="D15" sqref="D15"/>
    </sheetView>
  </sheetViews>
  <sheetFormatPr baseColWidth="10" defaultRowHeight="15" x14ac:dyDescent="0.25"/>
  <cols>
    <col min="1" max="1" width="11" bestFit="1" customWidth="1"/>
    <col min="2" max="2" width="15.57031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74" t="s">
        <v>39</v>
      </c>
      <c r="B1" s="75"/>
      <c r="C1" s="75"/>
      <c r="D1" s="75"/>
      <c r="E1" s="75"/>
      <c r="F1" s="75"/>
    </row>
    <row r="3" spans="1:6" ht="14.45" x14ac:dyDescent="0.3">
      <c r="A3" s="1" t="s">
        <v>6</v>
      </c>
      <c r="B3" s="76" t="s">
        <v>40</v>
      </c>
      <c r="C3" s="77"/>
      <c r="D3" s="78"/>
      <c r="E3" s="78"/>
      <c r="F3" s="78"/>
    </row>
    <row r="5" spans="1:6" ht="14.45" customHeight="1" x14ac:dyDescent="0.25">
      <c r="A5" s="79"/>
      <c r="B5" s="73"/>
      <c r="C5" s="80" t="s">
        <v>41</v>
      </c>
      <c r="D5" s="80"/>
      <c r="E5" s="80"/>
      <c r="F5" s="80"/>
    </row>
    <row r="6" spans="1:6" ht="30" x14ac:dyDescent="0.25">
      <c r="A6" s="79"/>
      <c r="B6" s="73"/>
      <c r="C6" s="2" t="s">
        <v>7</v>
      </c>
      <c r="D6" s="2" t="s">
        <v>8</v>
      </c>
      <c r="E6" s="2" t="s">
        <v>9</v>
      </c>
      <c r="F6" s="2" t="s">
        <v>10</v>
      </c>
    </row>
    <row r="7" spans="1:6" ht="14.45" x14ac:dyDescent="0.3">
      <c r="A7" s="73"/>
      <c r="B7" s="73"/>
      <c r="C7" s="3">
        <v>40</v>
      </c>
      <c r="D7" s="3">
        <v>11</v>
      </c>
      <c r="E7" s="4">
        <f>D7*2</f>
        <v>22</v>
      </c>
      <c r="F7" s="5">
        <f>C7*E7</f>
        <v>880</v>
      </c>
    </row>
    <row r="8" spans="1:6" ht="14.45" x14ac:dyDescent="0.3">
      <c r="A8" s="71"/>
      <c r="B8" s="71"/>
      <c r="C8" s="6"/>
      <c r="D8" s="7"/>
      <c r="E8" s="6"/>
      <c r="F8" s="6"/>
    </row>
    <row r="9" spans="1:6" ht="14.45" x14ac:dyDescent="0.3">
      <c r="A9" s="71"/>
      <c r="B9" s="71"/>
      <c r="C9" s="6"/>
      <c r="D9" s="6"/>
      <c r="E9" s="6"/>
      <c r="F9" s="6"/>
    </row>
    <row r="10" spans="1:6" ht="14.45" x14ac:dyDescent="0.3">
      <c r="A10" s="65" t="s">
        <v>11</v>
      </c>
      <c r="B10" s="72"/>
      <c r="C10" s="66"/>
      <c r="D10" s="4">
        <f>SUM(D7:D9)</f>
        <v>11</v>
      </c>
      <c r="E10" s="4">
        <f>SUM(E7:E9)</f>
        <v>22</v>
      </c>
      <c r="F10" s="5">
        <f>SUM(F7:F9)</f>
        <v>880</v>
      </c>
    </row>
    <row r="12" spans="1:6" x14ac:dyDescent="0.25">
      <c r="A12" s="63" t="s">
        <v>12</v>
      </c>
      <c r="B12" s="64"/>
      <c r="C12" s="8">
        <v>3</v>
      </c>
    </row>
    <row r="14" spans="1:6" ht="50.25" customHeight="1" x14ac:dyDescent="0.25">
      <c r="A14" s="9" t="s">
        <v>13</v>
      </c>
      <c r="B14" s="65" t="s">
        <v>14</v>
      </c>
      <c r="C14" s="66"/>
      <c r="D14" s="2" t="s">
        <v>15</v>
      </c>
      <c r="E14" s="2" t="s">
        <v>16</v>
      </c>
    </row>
    <row r="15" spans="1:6" ht="14.45" x14ac:dyDescent="0.3">
      <c r="A15" s="16" t="s">
        <v>0</v>
      </c>
      <c r="B15" s="61">
        <v>6.51</v>
      </c>
      <c r="C15" s="62"/>
      <c r="D15" s="35">
        <f>IF(B15&gt;=$C$12,(B15*100)/SUMIF($B$15:$C$28,CONCATENATE("&gt;=",$C$12)),0)</f>
        <v>6.5106510651065106</v>
      </c>
      <c r="E15" s="10">
        <f>'PRECAMPAÑA LOC 11 MIN'!H6</f>
        <v>59</v>
      </c>
    </row>
    <row r="16" spans="1:6" ht="14.45" x14ac:dyDescent="0.3">
      <c r="A16" s="16" t="s">
        <v>1</v>
      </c>
      <c r="B16" s="61">
        <v>35.78</v>
      </c>
      <c r="C16" s="62"/>
      <c r="D16" s="35">
        <f t="shared" ref="D16:D28" si="0">IF(B16&gt;=$C$12,(B16*100)/SUMIF($B$15:$C$28,CONCATENATE("&gt;=",$C$12)),0)</f>
        <v>35.783578357835786</v>
      </c>
      <c r="E16" s="10">
        <f>'PRECAMPAÑA LOC 11 MIN'!H7</f>
        <v>239</v>
      </c>
    </row>
    <row r="17" spans="1:5" ht="14.45" x14ac:dyDescent="0.3">
      <c r="A17" s="16" t="s">
        <v>2</v>
      </c>
      <c r="B17" s="61">
        <v>31.56</v>
      </c>
      <c r="C17" s="62"/>
      <c r="D17" s="35">
        <f t="shared" si="0"/>
        <v>31.563156315631566</v>
      </c>
      <c r="E17" s="10">
        <f>'PRECAMPAÑA LOC 11 MIN'!H8</f>
        <v>213</v>
      </c>
    </row>
    <row r="18" spans="1:5" ht="14.45" x14ac:dyDescent="0.3">
      <c r="A18" s="16" t="s">
        <v>29</v>
      </c>
      <c r="B18" s="61">
        <v>5.52</v>
      </c>
      <c r="C18" s="62"/>
      <c r="D18" s="35">
        <f t="shared" si="0"/>
        <v>5.5205520552055205</v>
      </c>
      <c r="E18" s="10">
        <f>'PRECAMPAÑA LOC 11 MIN'!H9</f>
        <v>53</v>
      </c>
    </row>
    <row r="19" spans="1:5" ht="14.45" x14ac:dyDescent="0.3">
      <c r="A19" s="16" t="s">
        <v>3</v>
      </c>
      <c r="B19" s="61">
        <v>6.84</v>
      </c>
      <c r="C19" s="62"/>
      <c r="D19" s="35">
        <f t="shared" si="0"/>
        <v>6.8406840684068406</v>
      </c>
      <c r="E19" s="10">
        <f>'PRECAMPAÑA LOC 11 MIN'!H10</f>
        <v>61</v>
      </c>
    </row>
    <row r="20" spans="1:5" ht="14.45" x14ac:dyDescent="0.3">
      <c r="A20" s="16" t="s">
        <v>25</v>
      </c>
      <c r="B20" s="61">
        <v>9.59</v>
      </c>
      <c r="C20" s="62"/>
      <c r="D20" s="35">
        <f t="shared" si="0"/>
        <v>9.5909590959095912</v>
      </c>
      <c r="E20" s="10">
        <f>'PRECAMPAÑA LOC 11 MIN'!H11</f>
        <v>78</v>
      </c>
    </row>
    <row r="21" spans="1:5" ht="14.45" x14ac:dyDescent="0.3">
      <c r="A21" s="16" t="s">
        <v>4</v>
      </c>
      <c r="B21" s="61">
        <v>0</v>
      </c>
      <c r="C21" s="62"/>
      <c r="D21" s="35">
        <f t="shared" si="0"/>
        <v>0</v>
      </c>
      <c r="E21" s="10">
        <f>'PRECAMPAÑA LOC 11 MIN'!H12</f>
        <v>19</v>
      </c>
    </row>
    <row r="22" spans="1:5" ht="14.45" x14ac:dyDescent="0.3">
      <c r="A22" s="16" t="s">
        <v>5</v>
      </c>
      <c r="B22" s="61">
        <v>4.1900000000000004</v>
      </c>
      <c r="C22" s="62"/>
      <c r="D22" s="35">
        <f t="shared" si="0"/>
        <v>4.1904190419041916</v>
      </c>
      <c r="E22" s="10">
        <f>'PRECAMPAÑA LOC 11 MIN'!H13</f>
        <v>44</v>
      </c>
    </row>
    <row r="23" spans="1:5" ht="14.45" x14ac:dyDescent="0.3">
      <c r="A23" s="16" t="s">
        <v>28</v>
      </c>
      <c r="B23" s="61">
        <v>0</v>
      </c>
      <c r="C23" s="62"/>
      <c r="D23" s="35">
        <f t="shared" si="0"/>
        <v>0</v>
      </c>
      <c r="E23" s="10">
        <f>'PRECAMPAÑA LOC 11 MIN'!H14</f>
        <v>19</v>
      </c>
    </row>
    <row r="24" spans="1:5" ht="14.45" x14ac:dyDescent="0.3">
      <c r="A24" s="16" t="s">
        <v>32</v>
      </c>
      <c r="B24" s="61">
        <v>0</v>
      </c>
      <c r="C24" s="62"/>
      <c r="D24" s="35">
        <f t="shared" si="0"/>
        <v>0</v>
      </c>
      <c r="E24" s="10">
        <f>'PRECAMPAÑA LOC 11 MIN'!H15</f>
        <v>19</v>
      </c>
    </row>
    <row r="25" spans="1:5" ht="14.45" x14ac:dyDescent="0.3">
      <c r="A25" s="16" t="s">
        <v>33</v>
      </c>
      <c r="B25" s="61">
        <v>0</v>
      </c>
      <c r="C25" s="62"/>
      <c r="D25" s="35">
        <f t="shared" si="0"/>
        <v>0</v>
      </c>
      <c r="E25" s="10">
        <f>'PRECAMPAÑA LOC 11 MIN'!H16</f>
        <v>19</v>
      </c>
    </row>
    <row r="26" spans="1:5" x14ac:dyDescent="0.25">
      <c r="A26" s="16" t="s">
        <v>34</v>
      </c>
      <c r="B26" s="61">
        <v>0</v>
      </c>
      <c r="C26" s="62"/>
      <c r="D26" s="35">
        <f t="shared" si="0"/>
        <v>0</v>
      </c>
      <c r="E26" s="10">
        <f>'PRECAMPAÑA LOC 11 MIN'!H17</f>
        <v>19</v>
      </c>
    </row>
    <row r="27" spans="1:5" x14ac:dyDescent="0.25">
      <c r="A27" s="16" t="s">
        <v>35</v>
      </c>
      <c r="B27" s="61">
        <v>0</v>
      </c>
      <c r="C27" s="62"/>
      <c r="D27" s="35">
        <f t="shared" si="0"/>
        <v>0</v>
      </c>
      <c r="E27" s="10">
        <f>'PRECAMPAÑA LOC 11 MIN'!H18</f>
        <v>19</v>
      </c>
    </row>
    <row r="28" spans="1:5" x14ac:dyDescent="0.25">
      <c r="A28" s="16" t="s">
        <v>36</v>
      </c>
      <c r="B28" s="61">
        <v>0</v>
      </c>
      <c r="C28" s="62"/>
      <c r="D28" s="35">
        <f t="shared" si="0"/>
        <v>0</v>
      </c>
      <c r="E28" s="10">
        <f>'PRECAMPAÑA LOC 11 MIN'!H19</f>
        <v>19</v>
      </c>
    </row>
    <row r="29" spans="1:5" x14ac:dyDescent="0.25">
      <c r="A29" s="1" t="s">
        <v>11</v>
      </c>
      <c r="B29" s="67">
        <f>SUM(B15:C28)</f>
        <v>99.99</v>
      </c>
      <c r="C29" s="67"/>
      <c r="D29" s="22">
        <f>SUM(D15:D28)</f>
        <v>100.00000000000001</v>
      </c>
      <c r="E29" s="36">
        <f>SUM(E15:E28)</f>
        <v>880</v>
      </c>
    </row>
    <row r="31" spans="1:5" x14ac:dyDescent="0.25">
      <c r="A31" s="68"/>
      <c r="B31" s="68"/>
      <c r="C31" s="68"/>
      <c r="D31" s="68"/>
    </row>
    <row r="32" spans="1:5" ht="15.75" thickBot="1" x14ac:dyDescent="0.3"/>
    <row r="33" spans="1:6" ht="15.75" thickBot="1" x14ac:dyDescent="0.3">
      <c r="A33" s="69" t="s">
        <v>17</v>
      </c>
      <c r="B33" s="70"/>
      <c r="C33" s="70"/>
      <c r="D33" s="70"/>
      <c r="E33" s="13">
        <f>F10-E29</f>
        <v>0</v>
      </c>
    </row>
    <row r="34" spans="1:6" x14ac:dyDescent="0.25">
      <c r="F34" s="11"/>
    </row>
    <row r="35" spans="1:6" ht="15" customHeight="1" x14ac:dyDescent="0.25">
      <c r="F35" s="12"/>
    </row>
    <row r="36" spans="1:6" x14ac:dyDescent="0.25">
      <c r="F36" s="11"/>
    </row>
  </sheetData>
  <dataConsolidate/>
  <mergeCells count="28">
    <mergeCell ref="A8:B8"/>
    <mergeCell ref="A9:B9"/>
    <mergeCell ref="A10:C10"/>
    <mergeCell ref="A7:B7"/>
    <mergeCell ref="A1:F1"/>
    <mergeCell ref="B3:C3"/>
    <mergeCell ref="D3:F3"/>
    <mergeCell ref="A5:B6"/>
    <mergeCell ref="C5:F5"/>
    <mergeCell ref="B29:C29"/>
    <mergeCell ref="A31:D31"/>
    <mergeCell ref="A33:D33"/>
    <mergeCell ref="B28:C28"/>
    <mergeCell ref="B22:C22"/>
    <mergeCell ref="B23:C23"/>
    <mergeCell ref="B24:C24"/>
    <mergeCell ref="B25:C25"/>
    <mergeCell ref="B26:C26"/>
    <mergeCell ref="B27:C27"/>
    <mergeCell ref="B21:C21"/>
    <mergeCell ref="A12:B12"/>
    <mergeCell ref="B14:C14"/>
    <mergeCell ref="B20:C20"/>
    <mergeCell ref="B19:C19"/>
    <mergeCell ref="B15:C15"/>
    <mergeCell ref="B16:C16"/>
    <mergeCell ref="B17:C17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2:L23"/>
  <sheetViews>
    <sheetView view="pageBreakPreview" zoomScale="70" zoomScaleNormal="80" zoomScaleSheetLayoutView="70" workbookViewId="0">
      <selection activeCell="J5" sqref="J5"/>
    </sheetView>
  </sheetViews>
  <sheetFormatPr baseColWidth="10" defaultColWidth="11.42578125" defaultRowHeight="15" x14ac:dyDescent="0.25"/>
  <cols>
    <col min="1" max="1" width="19.7109375" style="14" customWidth="1"/>
    <col min="2" max="4" width="20" style="14" customWidth="1"/>
    <col min="5" max="5" width="30.85546875" style="14" bestFit="1" customWidth="1"/>
    <col min="6" max="6" width="26.7109375" style="14" bestFit="1" customWidth="1"/>
    <col min="7" max="7" width="15.85546875" style="14" customWidth="1"/>
    <col min="8" max="8" width="16.42578125" style="14" customWidth="1"/>
    <col min="9" max="9" width="22" style="14" customWidth="1"/>
    <col min="10" max="12" width="11.5703125" customWidth="1"/>
    <col min="13" max="16384" width="11.42578125" style="14"/>
  </cols>
  <sheetData>
    <row r="2" spans="1:8" ht="67.5" customHeight="1" x14ac:dyDescent="0.25">
      <c r="C2" s="81"/>
      <c r="D2" s="82"/>
      <c r="E2" s="82"/>
      <c r="F2" s="82"/>
      <c r="G2" s="82"/>
      <c r="H2" s="82"/>
    </row>
    <row r="3" spans="1:8" ht="43.15" customHeight="1" x14ac:dyDescent="0.25">
      <c r="A3" s="83" t="str">
        <f>CONCATENATE("
CALCULO DE DISTRIBUCIÓN DE LOS MENSAJES DE PRECAMPAÑA PARA EL PROCESO ELECTORAL LOCAL
 ",'PREMISAS PRECAMPAÑA '!B3, " ", 2018)</f>
        <v xml:space="preserve">
CALCULO DE DISTRIBUCIÓN DE LOS MENSAJES DE PRECAMPAÑA PARA EL PROCESO ELECTORAL LOCAL
 GUERRERO 2018</v>
      </c>
      <c r="B3" s="83"/>
      <c r="C3" s="83"/>
      <c r="D3" s="83"/>
      <c r="E3" s="83"/>
      <c r="F3" s="83"/>
      <c r="G3" s="83"/>
      <c r="H3" s="83"/>
    </row>
    <row r="4" spans="1:8" ht="32.450000000000003" customHeight="1" x14ac:dyDescent="0.25">
      <c r="A4" s="84" t="s">
        <v>18</v>
      </c>
      <c r="B4" s="86" t="str">
        <f>CONCATENATE("DURACIÓN: ",'PREMISAS PRECAMPAÑA '!C7," DÍAS
TOTAL DE PROMOCIONALES DE 30 SEGUNDOS EN CADA ESTACIÓN DE RADIO O CANAL DE TELEVISIÓN:  ", ('PREMISAS PRECAMPAÑA '!F7), " PROMOCIONALES")</f>
        <v>DURACIÓN: 40 DÍAS
TOTAL DE PROMOCIONALES DE 30 SEGUNDOS EN CADA ESTACIÓN DE RADIO O CANAL DE TELEVISIÓN:  880 PROMOCIONALES</v>
      </c>
      <c r="C4" s="86"/>
      <c r="D4" s="86"/>
      <c r="E4" s="86"/>
      <c r="F4" s="86"/>
      <c r="G4" s="84" t="s">
        <v>19</v>
      </c>
      <c r="H4" s="87" t="s">
        <v>42</v>
      </c>
    </row>
    <row r="5" spans="1:8" ht="97.5" customHeight="1" x14ac:dyDescent="0.25">
      <c r="A5" s="85"/>
      <c r="B5" s="15" t="str">
        <f>CONCATENATE(('PREMISAS PRECAMPAÑA '!F7)*0.3," promocionales (30%)
 Se distribuyen de manera igualitaria entre el número de partidos contendientes
(A)")</f>
        <v>264 promocionales (30%)
 Se distribuyen de manera igualitaria entre el número de partidos contendientes
(A)</v>
      </c>
      <c r="C5" s="15" t="s">
        <v>20</v>
      </c>
      <c r="D5" s="15" t="s">
        <v>21</v>
      </c>
      <c r="E5" s="15" t="str">
        <f>CONCATENATE(('PREMISAS PRECAMPAÑA '!F7)*0.7," promocionales 
(70% Distribución Proporcional)
% Fuerza Electoral de los partidos 
(C) ")</f>
        <v xml:space="preserve">616 promocionales 
(70% Distribución Proporcional)
% Fuerza Electoral de los partidos 
(C) </v>
      </c>
      <c r="F5" s="15" t="s">
        <v>22</v>
      </c>
      <c r="G5" s="85"/>
      <c r="H5" s="84"/>
    </row>
    <row r="6" spans="1:8" ht="28.15" customHeight="1" x14ac:dyDescent="0.3">
      <c r="A6" s="16" t="str">
        <f>'PREMISAS PRECAMPAÑA '!A15</f>
        <v>PAN</v>
      </c>
      <c r="B6" s="17">
        <f>TRUNC(TRUNC(('PREMISAS PRECAMPAÑA '!$F$7)*0.3)/COUNTA($A$6:$A$19))</f>
        <v>18</v>
      </c>
      <c r="C6" s="18">
        <f>TRUNC(('PREMISAS PRECAMPAÑA '!$F$7)*0.3)/COUNTA($A$6:$A$19) - TRUNC(TRUNC(('PREMISAS PRECAMPAÑA '!$F$7)*0.3)/COUNTA($A$6:$A$19))</f>
        <v>0.85714285714285765</v>
      </c>
      <c r="D6" s="60">
        <f>'PREMISAS PRECAMPAÑA '!D15</f>
        <v>6.5106510651065106</v>
      </c>
      <c r="E6" s="32">
        <f>TRUNC(('PREMISAS PRECAMPAÑA '!D15*TRUNC(('PREMISAS PRECAMPAÑA '!F$7)*0.7))/100,0)</f>
        <v>40</v>
      </c>
      <c r="F6" s="33">
        <f>((('PREMISAS PRECAMPAÑA '!D15*TRUNC(('PREMISAS PRECAMPAÑA '!F$7)*0.7))/100) - TRUNC(('PREMISAS PRECAMPAÑA '!D15*TRUNC(('PREMISAS PRECAMPAÑA '!F$7)*0.7))/100))</f>
        <v>0.10561056105610334</v>
      </c>
      <c r="G6" s="32">
        <f>B6+E6</f>
        <v>58</v>
      </c>
      <c r="H6" s="32">
        <f>IF('PREMISAS PRECAMPAÑA '!$F$10-'PRECAMPAÑA LOC 11 MIN'!$G$20&gt;=COUNTA('PRECAMPAÑA LOC 11 MIN'!$A$6:$A$19),'PRECAMPAÑA LOC 11 MIN'!G6+1,'PRECAMPAÑA LOC 11 MIN'!G6)</f>
        <v>59</v>
      </c>
    </row>
    <row r="7" spans="1:8" ht="28.15" customHeight="1" x14ac:dyDescent="0.3">
      <c r="A7" s="16" t="str">
        <f>'PREMISAS PRECAMPAÑA '!A16</f>
        <v>PRI</v>
      </c>
      <c r="B7" s="17">
        <f>TRUNC(TRUNC(('PREMISAS PRECAMPAÑA '!$F$7)*0.3)/COUNTA($A$6:$A$19))</f>
        <v>18</v>
      </c>
      <c r="C7" s="18">
        <f>TRUNC(('PREMISAS PRECAMPAÑA '!$F$7)*0.3)/COUNTA($A$6:$A$19) - TRUNC(TRUNC(('PREMISAS PRECAMPAÑA '!$F$7)*0.3)/COUNTA($A$6:$A$19))</f>
        <v>0.85714285714285765</v>
      </c>
      <c r="D7" s="60">
        <f>'PREMISAS PRECAMPAÑA '!D16</f>
        <v>35.783578357835786</v>
      </c>
      <c r="E7" s="32">
        <f>TRUNC(('PREMISAS PRECAMPAÑA '!D16*TRUNC(('PREMISAS PRECAMPAÑA '!F$7)*0.7))/100,0)</f>
        <v>220</v>
      </c>
      <c r="F7" s="33">
        <f>((('PREMISAS PRECAMPAÑA '!D16*TRUNC(('PREMISAS PRECAMPAÑA '!F$7)*0.7))/100) - TRUNC(('PREMISAS PRECAMPAÑA '!D16*TRUNC(('PREMISAS PRECAMPAÑA '!F$7)*0.7))/100))</f>
        <v>0.42684268426845051</v>
      </c>
      <c r="G7" s="32">
        <f t="shared" ref="G7:G19" si="0">B7+E7</f>
        <v>238</v>
      </c>
      <c r="H7" s="32">
        <f>IF('PREMISAS PRECAMPAÑA '!$F$10-'PRECAMPAÑA LOC 11 MIN'!$G$20&gt;=COUNTA('PRECAMPAÑA LOC 11 MIN'!$A$6:$A$19),'PRECAMPAÑA LOC 11 MIN'!G7+1,'PRECAMPAÑA LOC 11 MIN'!G7)</f>
        <v>239</v>
      </c>
    </row>
    <row r="8" spans="1:8" ht="28.15" customHeight="1" x14ac:dyDescent="0.3">
      <c r="A8" s="16" t="str">
        <f>'PREMISAS PRECAMPAÑA '!A17</f>
        <v>PRD</v>
      </c>
      <c r="B8" s="17">
        <f>TRUNC(TRUNC(('PREMISAS PRECAMPAÑA '!$F$7)*0.3)/COUNTA($A$6:$A$19))</f>
        <v>18</v>
      </c>
      <c r="C8" s="18">
        <f>TRUNC(('PREMISAS PRECAMPAÑA '!$F$7)*0.3)/COUNTA($A$6:$A$19) - TRUNC(TRUNC(('PREMISAS PRECAMPAÑA '!$F$7)*0.3)/COUNTA($A$6:$A$19))</f>
        <v>0.85714285714285765</v>
      </c>
      <c r="D8" s="60">
        <f>'PREMISAS PRECAMPAÑA '!D17</f>
        <v>31.563156315631566</v>
      </c>
      <c r="E8" s="32">
        <f>TRUNC(('PREMISAS PRECAMPAÑA '!D17*TRUNC(('PREMISAS PRECAMPAÑA '!F$7)*0.7))/100,0)</f>
        <v>194</v>
      </c>
      <c r="F8" s="33">
        <f>((('PREMISAS PRECAMPAÑA '!D17*TRUNC(('PREMISAS PRECAMPAÑA '!F$7)*0.7))/100) - TRUNC(('PREMISAS PRECAMPAÑA '!D17*TRUNC(('PREMISAS PRECAMPAÑA '!F$7)*0.7))/100))</f>
        <v>0.42904290429044067</v>
      </c>
      <c r="G8" s="32">
        <f t="shared" si="0"/>
        <v>212</v>
      </c>
      <c r="H8" s="32">
        <f>IF('PREMISAS PRECAMPAÑA '!$F$10-'PRECAMPAÑA LOC 11 MIN'!$G$20&gt;=COUNTA('PRECAMPAÑA LOC 11 MIN'!$A$6:$A$19),'PRECAMPAÑA LOC 11 MIN'!G8+1,'PRECAMPAÑA LOC 11 MIN'!G8)</f>
        <v>213</v>
      </c>
    </row>
    <row r="9" spans="1:8" ht="28.15" customHeight="1" x14ac:dyDescent="0.3">
      <c r="A9" s="16" t="str">
        <f>'PREMISAS PRECAMPAÑA '!A18</f>
        <v>PT</v>
      </c>
      <c r="B9" s="17">
        <f>TRUNC(TRUNC(('PREMISAS PRECAMPAÑA '!$F$7)*0.3)/COUNTA($A$6:$A$19))</f>
        <v>18</v>
      </c>
      <c r="C9" s="18">
        <f>TRUNC(('PREMISAS PRECAMPAÑA '!$F$7)*0.3)/COUNTA($A$6:$A$19) - TRUNC(TRUNC(('PREMISAS PRECAMPAÑA '!$F$7)*0.3)/COUNTA($A$6:$A$19))</f>
        <v>0.85714285714285765</v>
      </c>
      <c r="D9" s="60">
        <f>'PREMISAS PRECAMPAÑA '!D18</f>
        <v>5.5205520552055205</v>
      </c>
      <c r="E9" s="32">
        <f>TRUNC(('PREMISAS PRECAMPAÑA '!D18*TRUNC(('PREMISAS PRECAMPAÑA '!F$7)*0.7))/100,0)</f>
        <v>34</v>
      </c>
      <c r="F9" s="33">
        <f>((('PREMISAS PRECAMPAÑA '!D18*TRUNC(('PREMISAS PRECAMPAÑA '!F$7)*0.7))/100) - TRUNC(('PREMISAS PRECAMPAÑA '!D18*TRUNC(('PREMISAS PRECAMPAÑA '!F$7)*0.7))/100))</f>
        <v>6.6006600660060144E-3</v>
      </c>
      <c r="G9" s="32">
        <f>B9+E9</f>
        <v>52</v>
      </c>
      <c r="H9" s="32">
        <f>IF('PREMISAS PRECAMPAÑA '!$F$10-'PRECAMPAÑA LOC 11 MIN'!$G$20&gt;=COUNTA('PRECAMPAÑA LOC 11 MIN'!$A$6:$A$19),'PRECAMPAÑA LOC 11 MIN'!G9+1,'PRECAMPAÑA LOC 11 MIN'!G9)</f>
        <v>53</v>
      </c>
    </row>
    <row r="10" spans="1:8" ht="28.15" customHeight="1" x14ac:dyDescent="0.3">
      <c r="A10" s="16" t="str">
        <f>'PREMISAS PRECAMPAÑA '!A19</f>
        <v>PVEM</v>
      </c>
      <c r="B10" s="17">
        <f>TRUNC(TRUNC(('PREMISAS PRECAMPAÑA '!$F$7)*0.3)/COUNTA($A$6:$A$19))</f>
        <v>18</v>
      </c>
      <c r="C10" s="18">
        <f>TRUNC(('PREMISAS PRECAMPAÑA '!$F$7)*0.3)/COUNTA($A$6:$A$19) - TRUNC(TRUNC(('PREMISAS PRECAMPAÑA '!$F$7)*0.3)/COUNTA($A$6:$A$19))</f>
        <v>0.85714285714285765</v>
      </c>
      <c r="D10" s="60">
        <f>'PREMISAS PRECAMPAÑA '!D19</f>
        <v>6.8406840684068406</v>
      </c>
      <c r="E10" s="32">
        <f>TRUNC(('PREMISAS PRECAMPAÑA '!D19*TRUNC(('PREMISAS PRECAMPAÑA '!F$7)*0.7))/100,0)</f>
        <v>42</v>
      </c>
      <c r="F10" s="33">
        <f>((('PREMISAS PRECAMPAÑA '!D19*TRUNC(('PREMISAS PRECAMPAÑA '!F$7)*0.7))/100) - TRUNC(('PREMISAS PRECAMPAÑA '!D19*TRUNC(('PREMISAS PRECAMPAÑA '!F$7)*0.7))/100))</f>
        <v>0.13861386138614051</v>
      </c>
      <c r="G10" s="32">
        <f t="shared" si="0"/>
        <v>60</v>
      </c>
      <c r="H10" s="32">
        <f>IF('PREMISAS PRECAMPAÑA '!$F$10-'PRECAMPAÑA LOC 11 MIN'!$G$20&gt;=COUNTA('PRECAMPAÑA LOC 11 MIN'!$A$6:$A$19),'PRECAMPAÑA LOC 11 MIN'!G10+1,'PRECAMPAÑA LOC 11 MIN'!G10)</f>
        <v>61</v>
      </c>
    </row>
    <row r="11" spans="1:8" ht="28.15" customHeight="1" x14ac:dyDescent="0.3">
      <c r="A11" s="16" t="str">
        <f>'PREMISAS PRECAMPAÑA '!A20</f>
        <v>MC</v>
      </c>
      <c r="B11" s="17">
        <f>TRUNC(TRUNC(('PREMISAS PRECAMPAÑA '!$F$7)*0.3)/COUNTA($A$6:$A$19))</f>
        <v>18</v>
      </c>
      <c r="C11" s="18">
        <f>TRUNC(('PREMISAS PRECAMPAÑA '!$F$7)*0.3)/COUNTA($A$6:$A$19) - TRUNC(TRUNC(('PREMISAS PRECAMPAÑA '!$F$7)*0.3)/COUNTA($A$6:$A$19))</f>
        <v>0.85714285714285765</v>
      </c>
      <c r="D11" s="60">
        <f>'PREMISAS PRECAMPAÑA '!D20</f>
        <v>9.5909590959095912</v>
      </c>
      <c r="E11" s="32">
        <f>TRUNC(('PREMISAS PRECAMPAÑA '!D20*TRUNC(('PREMISAS PRECAMPAÑA '!F$7)*0.7))/100,0)</f>
        <v>59</v>
      </c>
      <c r="F11" s="33">
        <f>((('PREMISAS PRECAMPAÑA '!D20*TRUNC(('PREMISAS PRECAMPAÑA '!F$7)*0.7))/100) - TRUNC(('PREMISAS PRECAMPAÑA '!D20*TRUNC(('PREMISAS PRECAMPAÑA '!F$7)*0.7))/100))</f>
        <v>8.0308030803081465E-2</v>
      </c>
      <c r="G11" s="32">
        <f>B11+E11</f>
        <v>77</v>
      </c>
      <c r="H11" s="32">
        <f>IF('PREMISAS PRECAMPAÑA '!$F$10-'PRECAMPAÑA LOC 11 MIN'!$G$20&gt;=COUNTA('PRECAMPAÑA LOC 11 MIN'!$A$6:$A$19),'PRECAMPAÑA LOC 11 MIN'!G11+1,'PRECAMPAÑA LOC 11 MIN'!G11)</f>
        <v>78</v>
      </c>
    </row>
    <row r="12" spans="1:8" ht="28.15" customHeight="1" x14ac:dyDescent="0.3">
      <c r="A12" s="16" t="str">
        <f>'PREMISAS PRECAMPAÑA '!A21</f>
        <v>PNA</v>
      </c>
      <c r="B12" s="17">
        <f>TRUNC(TRUNC(('PREMISAS PRECAMPAÑA '!$F$7)*0.3)/COUNTA($A$6:$A$19))</f>
        <v>18</v>
      </c>
      <c r="C12" s="18">
        <f>TRUNC(('PREMISAS PRECAMPAÑA '!$F$7)*0.3)/COUNTA($A$6:$A$19) - TRUNC(TRUNC(('PREMISAS PRECAMPAÑA '!$F$7)*0.3)/COUNTA($A$6:$A$19))</f>
        <v>0.85714285714285765</v>
      </c>
      <c r="D12" s="60">
        <f>'PREMISAS PRECAMPAÑA '!D21</f>
        <v>0</v>
      </c>
      <c r="E12" s="32">
        <f>TRUNC(('PREMISAS PRECAMPAÑA '!D21*TRUNC(('PREMISAS PRECAMPAÑA '!F$7)*0.7))/100,0)</f>
        <v>0</v>
      </c>
      <c r="F12" s="33">
        <f>((('PREMISAS PRECAMPAÑA '!D21*TRUNC(('PREMISAS PRECAMPAÑA '!F$7)*0.7))/100) - TRUNC(('PREMISAS PRECAMPAÑA '!D21*TRUNC(('PREMISAS PRECAMPAÑA '!F$7)*0.7))/100))</f>
        <v>0</v>
      </c>
      <c r="G12" s="32">
        <f t="shared" si="0"/>
        <v>18</v>
      </c>
      <c r="H12" s="32">
        <f>IF('PREMISAS PRECAMPAÑA '!$F$10-'PRECAMPAÑA LOC 11 MIN'!$G$20&gt;=COUNTA('PRECAMPAÑA LOC 11 MIN'!$A$6:$A$19),'PRECAMPAÑA LOC 11 MIN'!G12+1,'PRECAMPAÑA LOC 11 MIN'!G12)</f>
        <v>19</v>
      </c>
    </row>
    <row r="13" spans="1:8" ht="28.15" customHeight="1" x14ac:dyDescent="0.3">
      <c r="A13" s="16" t="str">
        <f>'PREMISAS PRECAMPAÑA '!A22</f>
        <v>MORENA</v>
      </c>
      <c r="B13" s="17">
        <f>TRUNC(TRUNC(('PREMISAS PRECAMPAÑA '!$F$7)*0.3)/COUNTA($A$6:$A$19))</f>
        <v>18</v>
      </c>
      <c r="C13" s="18">
        <f>TRUNC(('PREMISAS PRECAMPAÑA '!$F$7)*0.3)/COUNTA($A$6:$A$19) - TRUNC(TRUNC(('PREMISAS PRECAMPAÑA '!$F$7)*0.3)/COUNTA($A$6:$A$19))</f>
        <v>0.85714285714285765</v>
      </c>
      <c r="D13" s="60">
        <f>'PREMISAS PRECAMPAÑA '!D22</f>
        <v>4.1904190419041916</v>
      </c>
      <c r="E13" s="32">
        <f>TRUNC(('PREMISAS PRECAMPAÑA '!D22*TRUNC(('PREMISAS PRECAMPAÑA '!F$7)*0.7))/100,0)</f>
        <v>25</v>
      </c>
      <c r="F13" s="33">
        <f>((('PREMISAS PRECAMPAÑA '!D22*TRUNC(('PREMISAS PRECAMPAÑA '!F$7)*0.7))/100) - TRUNC(('PREMISAS PRECAMPAÑA '!D22*TRUNC(('PREMISAS PRECAMPAÑA '!F$7)*0.7))/100))</f>
        <v>0.81298129812982012</v>
      </c>
      <c r="G13" s="32">
        <f t="shared" si="0"/>
        <v>43</v>
      </c>
      <c r="H13" s="32">
        <f>IF('PREMISAS PRECAMPAÑA '!$F$10-'PRECAMPAÑA LOC 11 MIN'!$G$20&gt;=COUNTA('PRECAMPAÑA LOC 11 MIN'!$A$6:$A$19),'PRECAMPAÑA LOC 11 MIN'!G13+1,'PRECAMPAÑA LOC 11 MIN'!G13)</f>
        <v>44</v>
      </c>
    </row>
    <row r="14" spans="1:8" ht="28.15" customHeight="1" x14ac:dyDescent="0.3">
      <c r="A14" s="16" t="str">
        <f>'PREMISAS PRECAMPAÑA '!A23</f>
        <v>ES</v>
      </c>
      <c r="B14" s="17">
        <f>TRUNC(TRUNC(('PREMISAS PRECAMPAÑA '!$F$7)*0.3)/COUNTA($A$6:$A$19))</f>
        <v>18</v>
      </c>
      <c r="C14" s="18">
        <f>TRUNC(('PREMISAS PRECAMPAÑA '!$F$7)*0.3)/COUNTA($A$6:$A$19) - TRUNC(TRUNC(('PREMISAS PRECAMPAÑA '!$F$7)*0.3)/COUNTA($A$6:$A$19))</f>
        <v>0.85714285714285765</v>
      </c>
      <c r="D14" s="60">
        <f>'PREMISAS PRECAMPAÑA '!D23</f>
        <v>0</v>
      </c>
      <c r="E14" s="32">
        <f>TRUNC(('PREMISAS PRECAMPAÑA '!D23*TRUNC(('PREMISAS PRECAMPAÑA '!F$7)*0.7))/100,0)</f>
        <v>0</v>
      </c>
      <c r="F14" s="33">
        <f>((('PREMISAS PRECAMPAÑA '!D23*TRUNC(('PREMISAS PRECAMPAÑA '!F$7)*0.7))/100) - TRUNC(('PREMISAS PRECAMPAÑA '!D23*TRUNC(('PREMISAS PRECAMPAÑA '!F$7)*0.7))/100))</f>
        <v>0</v>
      </c>
      <c r="G14" s="32">
        <f t="shared" ref="G14:G18" si="1">B14+E14</f>
        <v>18</v>
      </c>
      <c r="H14" s="32">
        <f>IF('PREMISAS PRECAMPAÑA '!$F$10-'PRECAMPAÑA LOC 11 MIN'!$G$20&gt;=COUNTA('PRECAMPAÑA LOC 11 MIN'!$A$6:$A$19),'PRECAMPAÑA LOC 11 MIN'!G14+1,'PRECAMPAÑA LOC 11 MIN'!G14)</f>
        <v>19</v>
      </c>
    </row>
    <row r="15" spans="1:8" ht="28.15" customHeight="1" x14ac:dyDescent="0.3">
      <c r="A15" s="16" t="str">
        <f>'PREMISAS PRECAMPAÑA '!A24</f>
        <v>IHG</v>
      </c>
      <c r="B15" s="17">
        <f>TRUNC(TRUNC(('PREMISAS PRECAMPAÑA '!$F$7)*0.3)/COUNTA($A$6:$A$19))</f>
        <v>18</v>
      </c>
      <c r="C15" s="18">
        <f>TRUNC(('PREMISAS PRECAMPAÑA '!$F$7)*0.3)/COUNTA($A$6:$A$19) - TRUNC(TRUNC(('PREMISAS PRECAMPAÑA '!$F$7)*0.3)/COUNTA($A$6:$A$19))</f>
        <v>0.85714285714285765</v>
      </c>
      <c r="D15" s="60">
        <f>'PREMISAS PRECAMPAÑA '!D24</f>
        <v>0</v>
      </c>
      <c r="E15" s="32">
        <f>TRUNC(('PREMISAS PRECAMPAÑA '!D24*TRUNC(('PREMISAS PRECAMPAÑA '!F$7)*0.7))/100,0)</f>
        <v>0</v>
      </c>
      <c r="F15" s="33">
        <f>((('PREMISAS PRECAMPAÑA '!D24*TRUNC(('PREMISAS PRECAMPAÑA '!F$7)*0.7))/100) - TRUNC(('PREMISAS PRECAMPAÑA '!D24*TRUNC(('PREMISAS PRECAMPAÑA '!F$7)*0.7))/100))</f>
        <v>0</v>
      </c>
      <c r="G15" s="32">
        <f t="shared" si="1"/>
        <v>18</v>
      </c>
      <c r="H15" s="32">
        <f>IF('PREMISAS PRECAMPAÑA '!$F$10-'PRECAMPAÑA LOC 11 MIN'!$G$20&gt;=COUNTA('PRECAMPAÑA LOC 11 MIN'!$A$6:$A$19),'PRECAMPAÑA LOC 11 MIN'!G15+1,'PRECAMPAÑA LOC 11 MIN'!G15)</f>
        <v>19</v>
      </c>
    </row>
    <row r="16" spans="1:8" ht="28.15" customHeight="1" x14ac:dyDescent="0.25">
      <c r="A16" s="16" t="str">
        <f>'PREMISAS PRECAMPAÑA '!A25</f>
        <v>PSG</v>
      </c>
      <c r="B16" s="17">
        <f>TRUNC(TRUNC(('PREMISAS PRECAMPAÑA '!$F$7)*0.3)/COUNTA($A$6:$A$19))</f>
        <v>18</v>
      </c>
      <c r="C16" s="18">
        <f>TRUNC(('PREMISAS PRECAMPAÑA '!$F$7)*0.3)/COUNTA($A$6:$A$19) - TRUNC(TRUNC(('PREMISAS PRECAMPAÑA '!$F$7)*0.3)/COUNTA($A$6:$A$19))</f>
        <v>0.85714285714285765</v>
      </c>
      <c r="D16" s="60">
        <f>'PREMISAS PRECAMPAÑA '!D25</f>
        <v>0</v>
      </c>
      <c r="E16" s="32">
        <f>TRUNC(('PREMISAS PRECAMPAÑA '!D25*TRUNC(('PREMISAS PRECAMPAÑA '!F$7)*0.7))/100,0)</f>
        <v>0</v>
      </c>
      <c r="F16" s="33">
        <f>((('PREMISAS PRECAMPAÑA '!D25*TRUNC(('PREMISAS PRECAMPAÑA '!F$7)*0.7))/100) - TRUNC(('PREMISAS PRECAMPAÑA '!D25*TRUNC(('PREMISAS PRECAMPAÑA '!F$7)*0.7))/100))</f>
        <v>0</v>
      </c>
      <c r="G16" s="32">
        <f t="shared" si="1"/>
        <v>18</v>
      </c>
      <c r="H16" s="32">
        <f>IF('PREMISAS PRECAMPAÑA '!$F$10-'PRECAMPAÑA LOC 11 MIN'!$G$20&gt;=COUNTA('PRECAMPAÑA LOC 11 MIN'!$A$6:$A$19),'PRECAMPAÑA LOC 11 MIN'!G16+1,'PRECAMPAÑA LOC 11 MIN'!G16)</f>
        <v>19</v>
      </c>
    </row>
    <row r="17" spans="1:8" ht="28.15" customHeight="1" x14ac:dyDescent="0.25">
      <c r="A17" s="16" t="str">
        <f>'PREMISAS PRECAMPAÑA '!A26</f>
        <v>CG</v>
      </c>
      <c r="B17" s="17">
        <f>TRUNC(TRUNC(('PREMISAS PRECAMPAÑA '!$F$7)*0.3)/COUNTA($A$6:$A$19))</f>
        <v>18</v>
      </c>
      <c r="C17" s="18">
        <f>TRUNC(('PREMISAS PRECAMPAÑA '!$F$7)*0.3)/COUNTA($A$6:$A$19) - TRUNC(TRUNC(('PREMISAS PRECAMPAÑA '!$F$7)*0.3)/COUNTA($A$6:$A$19))</f>
        <v>0.85714285714285765</v>
      </c>
      <c r="D17" s="60">
        <f>'PREMISAS PRECAMPAÑA '!D26</f>
        <v>0</v>
      </c>
      <c r="E17" s="32">
        <f>TRUNC(('PREMISAS PRECAMPAÑA '!D26*TRUNC(('PREMISAS PRECAMPAÑA '!F$7)*0.7))/100,0)</f>
        <v>0</v>
      </c>
      <c r="F17" s="33">
        <f>((('PREMISAS PRECAMPAÑA '!D26*TRUNC(('PREMISAS PRECAMPAÑA '!F$7)*0.7))/100) - TRUNC(('PREMISAS PRECAMPAÑA '!D26*TRUNC(('PREMISAS PRECAMPAÑA '!F$7)*0.7))/100))</f>
        <v>0</v>
      </c>
      <c r="G17" s="32">
        <f t="shared" si="1"/>
        <v>18</v>
      </c>
      <c r="H17" s="32">
        <f>IF('PREMISAS PRECAMPAÑA '!$F$10-'PRECAMPAÑA LOC 11 MIN'!$G$20&gt;=COUNTA('PRECAMPAÑA LOC 11 MIN'!$A$6:$A$19),'PRECAMPAÑA LOC 11 MIN'!G17+1,'PRECAMPAÑA LOC 11 MIN'!G17)</f>
        <v>19</v>
      </c>
    </row>
    <row r="18" spans="1:8" ht="28.15" customHeight="1" x14ac:dyDescent="0.25">
      <c r="A18" s="16" t="str">
        <f>'PREMISAS PRECAMPAÑA '!A27</f>
        <v>PPG</v>
      </c>
      <c r="B18" s="17">
        <f>TRUNC(TRUNC(('PREMISAS PRECAMPAÑA '!$F$7)*0.3)/COUNTA($A$6:$A$19))</f>
        <v>18</v>
      </c>
      <c r="C18" s="18">
        <f>TRUNC(('PREMISAS PRECAMPAÑA '!$F$7)*0.3)/COUNTA($A$6:$A$19) - TRUNC(TRUNC(('PREMISAS PRECAMPAÑA '!$F$7)*0.3)/COUNTA($A$6:$A$19))</f>
        <v>0.85714285714285765</v>
      </c>
      <c r="D18" s="60">
        <f>'PREMISAS PRECAMPAÑA '!D27</f>
        <v>0</v>
      </c>
      <c r="E18" s="32">
        <f>TRUNC(('PREMISAS PRECAMPAÑA '!D27*TRUNC(('PREMISAS PRECAMPAÑA '!F$7)*0.7))/100,0)</f>
        <v>0</v>
      </c>
      <c r="F18" s="33">
        <f>((('PREMISAS PRECAMPAÑA '!D27*TRUNC(('PREMISAS PRECAMPAÑA '!F$7)*0.7))/100) - TRUNC(('PREMISAS PRECAMPAÑA '!D27*TRUNC(('PREMISAS PRECAMPAÑA '!F$7)*0.7))/100))</f>
        <v>0</v>
      </c>
      <c r="G18" s="32">
        <f t="shared" si="1"/>
        <v>18</v>
      </c>
      <c r="H18" s="32">
        <f>IF('PREMISAS PRECAMPAÑA '!$F$10-'PRECAMPAÑA LOC 11 MIN'!$G$20&gt;=COUNTA('PRECAMPAÑA LOC 11 MIN'!$A$6:$A$19),'PRECAMPAÑA LOC 11 MIN'!G18+1,'PRECAMPAÑA LOC 11 MIN'!G18)</f>
        <v>19</v>
      </c>
    </row>
    <row r="19" spans="1:8" ht="28.15" customHeight="1" x14ac:dyDescent="0.25">
      <c r="A19" s="16" t="str">
        <f>'PREMISAS PRECAMPAÑA '!A28</f>
        <v>PSM</v>
      </c>
      <c r="B19" s="17">
        <f>TRUNC(TRUNC(('PREMISAS PRECAMPAÑA '!$F$7)*0.3)/COUNTA($A$6:$A$19))</f>
        <v>18</v>
      </c>
      <c r="C19" s="18">
        <f>TRUNC(('PREMISAS PRECAMPAÑA '!$F$7)*0.3)/COUNTA($A$6:$A$19) - TRUNC(TRUNC(('PREMISAS PRECAMPAÑA '!$F$7)*0.3)/COUNTA($A$6:$A$19))</f>
        <v>0.85714285714285765</v>
      </c>
      <c r="D19" s="60">
        <f>'PREMISAS PRECAMPAÑA '!D28</f>
        <v>0</v>
      </c>
      <c r="E19" s="32">
        <f>TRUNC(('PREMISAS PRECAMPAÑA '!D28*TRUNC(('PREMISAS PRECAMPAÑA '!F$7)*0.7))/100,0)</f>
        <v>0</v>
      </c>
      <c r="F19" s="33">
        <f>((('PREMISAS PRECAMPAÑA '!D28*TRUNC(('PREMISAS PRECAMPAÑA '!F$7)*0.7))/100) - TRUNC(('PREMISAS PRECAMPAÑA '!D28*TRUNC(('PREMISAS PRECAMPAÑA '!F$7)*0.7))/100))</f>
        <v>0</v>
      </c>
      <c r="G19" s="32">
        <f t="shared" si="0"/>
        <v>18</v>
      </c>
      <c r="H19" s="32">
        <f>IF('PREMISAS PRECAMPAÑA '!$F$10-'PRECAMPAÑA LOC 11 MIN'!$G$20&gt;=COUNTA('PRECAMPAÑA LOC 11 MIN'!$A$6:$A$19),'PRECAMPAÑA LOC 11 MIN'!G19+1,'PRECAMPAÑA LOC 11 MIN'!G19)</f>
        <v>19</v>
      </c>
    </row>
    <row r="20" spans="1:8" ht="23.25" customHeight="1" x14ac:dyDescent="0.25">
      <c r="A20" s="19" t="s">
        <v>11</v>
      </c>
      <c r="B20" s="20">
        <f t="shared" ref="B20:H20" si="2">SUM(B6:B19)</f>
        <v>252</v>
      </c>
      <c r="C20" s="21">
        <f t="shared" si="2"/>
        <v>12.000000000000007</v>
      </c>
      <c r="D20" s="59">
        <f t="shared" si="2"/>
        <v>100.00000000000001</v>
      </c>
      <c r="E20" s="22">
        <f t="shared" si="2"/>
        <v>614</v>
      </c>
      <c r="F20" s="21">
        <f t="shared" si="2"/>
        <v>2.0000000000000426</v>
      </c>
      <c r="G20" s="22">
        <f t="shared" si="2"/>
        <v>866</v>
      </c>
      <c r="H20" s="22">
        <f t="shared" si="2"/>
        <v>880</v>
      </c>
    </row>
    <row r="22" spans="1:8" ht="15.75" thickBot="1" x14ac:dyDescent="0.3"/>
    <row r="23" spans="1:8" ht="15.75" thickBot="1" x14ac:dyDescent="0.3">
      <c r="A23" s="69" t="s">
        <v>44</v>
      </c>
      <c r="B23" s="70"/>
      <c r="C23" s="13">
        <f>'PREMISAS PRECAMPAÑA '!E33</f>
        <v>0</v>
      </c>
      <c r="D23" s="23"/>
    </row>
  </sheetData>
  <mergeCells count="7">
    <mergeCell ref="C2:H2"/>
    <mergeCell ref="A23:B23"/>
    <mergeCell ref="A3:H3"/>
    <mergeCell ref="A4:A5"/>
    <mergeCell ref="B4:F4"/>
    <mergeCell ref="G4:G5"/>
    <mergeCell ref="H4:H5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AO50"/>
  <sheetViews>
    <sheetView tabSelected="1" zoomScale="55" zoomScaleNormal="55" workbookViewId="0">
      <selection activeCell="J48" sqref="J48"/>
    </sheetView>
  </sheetViews>
  <sheetFormatPr baseColWidth="10" defaultRowHeight="15" x14ac:dyDescent="0.25"/>
  <cols>
    <col min="2" max="27" width="11.7109375" customWidth="1"/>
  </cols>
  <sheetData>
    <row r="1" spans="1:41" ht="61.5" customHeight="1" x14ac:dyDescent="0.25"/>
    <row r="2" spans="1:41" ht="14.45" customHeight="1" x14ac:dyDescent="0.25">
      <c r="A2" s="89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24"/>
      <c r="O2" s="24"/>
      <c r="P2" s="24"/>
      <c r="Q2" s="24"/>
      <c r="R2" s="24"/>
      <c r="S2" s="24"/>
      <c r="T2" s="24"/>
      <c r="U2" s="24"/>
    </row>
    <row r="3" spans="1:41" ht="14.4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  <c r="R3" s="25"/>
      <c r="S3" s="25"/>
      <c r="T3" s="25"/>
      <c r="U3" s="25"/>
    </row>
    <row r="4" spans="1:41" ht="14.45" customHeight="1" x14ac:dyDescent="0.3">
      <c r="A4" s="26" t="s">
        <v>23</v>
      </c>
      <c r="B4" s="89" t="s">
        <v>37</v>
      </c>
      <c r="C4" s="89"/>
      <c r="D4" s="89"/>
      <c r="E4" s="89"/>
      <c r="F4" s="89"/>
      <c r="G4" s="89"/>
      <c r="H4" s="89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41" ht="14.45" x14ac:dyDescent="0.3">
      <c r="A5" s="26"/>
      <c r="B5" s="26"/>
      <c r="C5" s="25"/>
      <c r="D5" s="25"/>
      <c r="E5" s="25"/>
      <c r="F5" s="25"/>
      <c r="G5" s="25"/>
      <c r="H5" s="25"/>
    </row>
    <row r="6" spans="1:41" ht="15" customHeight="1" x14ac:dyDescent="0.25">
      <c r="A6" s="90" t="s">
        <v>24</v>
      </c>
      <c r="B6" s="93" t="s">
        <v>31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88" t="s">
        <v>38</v>
      </c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x14ac:dyDescent="0.25">
      <c r="A7" s="91"/>
      <c r="B7" s="29">
        <v>43103</v>
      </c>
      <c r="C7" s="29">
        <v>43104</v>
      </c>
      <c r="D7" s="29">
        <v>43105</v>
      </c>
      <c r="E7" s="29">
        <v>43106</v>
      </c>
      <c r="F7" s="29">
        <v>43107</v>
      </c>
      <c r="G7" s="29">
        <v>43108</v>
      </c>
      <c r="H7" s="29">
        <v>43109</v>
      </c>
      <c r="I7" s="29">
        <v>43110</v>
      </c>
      <c r="J7" s="29">
        <v>43111</v>
      </c>
      <c r="K7" s="29">
        <v>43112</v>
      </c>
      <c r="L7" s="29">
        <v>43113</v>
      </c>
      <c r="M7" s="29">
        <v>43114</v>
      </c>
      <c r="N7" s="29">
        <v>43115</v>
      </c>
      <c r="O7" s="29">
        <v>43116</v>
      </c>
      <c r="P7" s="29">
        <v>43117</v>
      </c>
      <c r="Q7" s="29">
        <v>43118</v>
      </c>
      <c r="R7" s="29">
        <v>43119</v>
      </c>
      <c r="S7" s="29">
        <v>43120</v>
      </c>
      <c r="T7" s="29">
        <v>43121</v>
      </c>
      <c r="U7" s="29">
        <v>43122</v>
      </c>
      <c r="V7" s="29">
        <v>43123</v>
      </c>
      <c r="W7" s="29">
        <v>43124</v>
      </c>
      <c r="X7" s="29">
        <v>43125</v>
      </c>
      <c r="Y7" s="29">
        <v>43126</v>
      </c>
      <c r="Z7" s="29">
        <v>43127</v>
      </c>
      <c r="AA7" s="29">
        <v>43128</v>
      </c>
      <c r="AB7" s="29">
        <v>43129</v>
      </c>
      <c r="AC7" s="29">
        <v>43130</v>
      </c>
      <c r="AD7" s="29">
        <v>43131</v>
      </c>
      <c r="AE7" s="29">
        <v>43132</v>
      </c>
      <c r="AF7" s="29">
        <v>43133</v>
      </c>
      <c r="AG7" s="29">
        <v>43134</v>
      </c>
      <c r="AH7" s="29">
        <v>43135</v>
      </c>
      <c r="AI7" s="29">
        <v>43136</v>
      </c>
      <c r="AJ7" s="29">
        <v>43137</v>
      </c>
      <c r="AK7" s="29">
        <v>43138</v>
      </c>
      <c r="AL7" s="29">
        <v>43139</v>
      </c>
      <c r="AM7" s="29">
        <v>43140</v>
      </c>
      <c r="AN7" s="29">
        <v>43141</v>
      </c>
      <c r="AO7" s="29">
        <v>43142</v>
      </c>
    </row>
    <row r="8" spans="1:41" x14ac:dyDescent="0.25">
      <c r="A8" s="92"/>
      <c r="B8" s="30">
        <v>43103</v>
      </c>
      <c r="C8" s="30">
        <v>43104</v>
      </c>
      <c r="D8" s="30">
        <v>43105</v>
      </c>
      <c r="E8" s="30">
        <v>43106</v>
      </c>
      <c r="F8" s="30">
        <v>43107</v>
      </c>
      <c r="G8" s="30">
        <v>43108</v>
      </c>
      <c r="H8" s="30">
        <v>43109</v>
      </c>
      <c r="I8" s="30">
        <v>43110</v>
      </c>
      <c r="J8" s="30">
        <v>43111</v>
      </c>
      <c r="K8" s="30">
        <v>43112</v>
      </c>
      <c r="L8" s="30">
        <v>43113</v>
      </c>
      <c r="M8" s="30">
        <v>43114</v>
      </c>
      <c r="N8" s="30">
        <v>43115</v>
      </c>
      <c r="O8" s="30">
        <v>43116</v>
      </c>
      <c r="P8" s="30">
        <v>43117</v>
      </c>
      <c r="Q8" s="30">
        <v>43118</v>
      </c>
      <c r="R8" s="30">
        <v>43119</v>
      </c>
      <c r="S8" s="30">
        <v>43120</v>
      </c>
      <c r="T8" s="30">
        <v>43121</v>
      </c>
      <c r="U8" s="30">
        <v>43122</v>
      </c>
      <c r="V8" s="30">
        <v>43123</v>
      </c>
      <c r="W8" s="30">
        <v>43124</v>
      </c>
      <c r="X8" s="30">
        <v>43125</v>
      </c>
      <c r="Y8" s="30">
        <v>43126</v>
      </c>
      <c r="Z8" s="30">
        <v>43127</v>
      </c>
      <c r="AA8" s="30">
        <v>43128</v>
      </c>
      <c r="AB8" s="30">
        <v>43129</v>
      </c>
      <c r="AC8" s="30">
        <v>43130</v>
      </c>
      <c r="AD8" s="30">
        <v>43131</v>
      </c>
      <c r="AE8" s="30">
        <v>43132</v>
      </c>
      <c r="AF8" s="30">
        <v>43133</v>
      </c>
      <c r="AG8" s="30">
        <v>43134</v>
      </c>
      <c r="AH8" s="30">
        <v>43135</v>
      </c>
      <c r="AI8" s="30">
        <v>43136</v>
      </c>
      <c r="AJ8" s="30">
        <v>43137</v>
      </c>
      <c r="AK8" s="30">
        <v>43138</v>
      </c>
      <c r="AL8" s="30">
        <v>43139</v>
      </c>
      <c r="AM8" s="30">
        <v>43140</v>
      </c>
      <c r="AN8" s="30">
        <v>43141</v>
      </c>
      <c r="AO8" s="30">
        <v>43142</v>
      </c>
    </row>
    <row r="9" spans="1:41" ht="14.45" x14ac:dyDescent="0.3">
      <c r="A9" s="27">
        <v>1</v>
      </c>
      <c r="B9" s="47" t="s">
        <v>0</v>
      </c>
      <c r="C9" s="49" t="s">
        <v>2</v>
      </c>
      <c r="D9" s="48" t="s">
        <v>1</v>
      </c>
      <c r="E9" s="52" t="s">
        <v>25</v>
      </c>
      <c r="F9" s="51" t="s">
        <v>3</v>
      </c>
      <c r="G9" s="50" t="s">
        <v>29</v>
      </c>
      <c r="H9" s="49" t="s">
        <v>2</v>
      </c>
      <c r="I9" s="48" t="s">
        <v>1</v>
      </c>
      <c r="J9" s="47" t="s">
        <v>0</v>
      </c>
      <c r="K9" s="48" t="s">
        <v>1</v>
      </c>
      <c r="L9" s="49" t="s">
        <v>2</v>
      </c>
      <c r="M9" s="41" t="s">
        <v>34</v>
      </c>
      <c r="N9" s="39" t="s">
        <v>33</v>
      </c>
      <c r="O9" s="48" t="s">
        <v>1</v>
      </c>
      <c r="P9" s="58" t="s">
        <v>28</v>
      </c>
      <c r="Q9" s="57" t="s">
        <v>5</v>
      </c>
      <c r="R9" s="56" t="s">
        <v>4</v>
      </c>
      <c r="S9" s="52" t="s">
        <v>25</v>
      </c>
      <c r="T9" s="51" t="s">
        <v>3</v>
      </c>
      <c r="U9" s="48" t="s">
        <v>1</v>
      </c>
      <c r="V9" s="49" t="s">
        <v>2</v>
      </c>
      <c r="W9" s="48" t="s">
        <v>1</v>
      </c>
      <c r="X9" s="47" t="s">
        <v>0</v>
      </c>
      <c r="Y9" s="49" t="s">
        <v>2</v>
      </c>
      <c r="Z9" s="48" t="s">
        <v>1</v>
      </c>
      <c r="AA9" s="52" t="s">
        <v>25</v>
      </c>
      <c r="AB9" s="51" t="s">
        <v>3</v>
      </c>
      <c r="AC9" s="50" t="s">
        <v>29</v>
      </c>
      <c r="AD9" s="49" t="s">
        <v>2</v>
      </c>
      <c r="AE9" s="48" t="s">
        <v>1</v>
      </c>
      <c r="AF9" s="47" t="s">
        <v>0</v>
      </c>
      <c r="AG9" s="49" t="s">
        <v>2</v>
      </c>
      <c r="AH9" s="49" t="s">
        <v>2</v>
      </c>
      <c r="AI9" s="41" t="s">
        <v>34</v>
      </c>
      <c r="AJ9" s="39" t="s">
        <v>33</v>
      </c>
      <c r="AK9" s="48" t="s">
        <v>1</v>
      </c>
      <c r="AL9" s="58" t="s">
        <v>28</v>
      </c>
      <c r="AM9" s="57" t="s">
        <v>5</v>
      </c>
      <c r="AN9" s="48" t="s">
        <v>1</v>
      </c>
      <c r="AO9" s="52" t="s">
        <v>25</v>
      </c>
    </row>
    <row r="10" spans="1:41" ht="14.45" x14ac:dyDescent="0.3">
      <c r="A10" s="27">
        <v>2</v>
      </c>
      <c r="B10" s="48" t="s">
        <v>1</v>
      </c>
      <c r="C10" s="47" t="s">
        <v>0</v>
      </c>
      <c r="D10" s="49" t="s">
        <v>2</v>
      </c>
      <c r="E10" s="48" t="s">
        <v>1</v>
      </c>
      <c r="F10" s="52" t="s">
        <v>25</v>
      </c>
      <c r="G10" s="48" t="s">
        <v>1</v>
      </c>
      <c r="H10" s="57" t="s">
        <v>5</v>
      </c>
      <c r="I10" s="49" t="s">
        <v>2</v>
      </c>
      <c r="J10" s="48" t="s">
        <v>1</v>
      </c>
      <c r="K10" s="49" t="s">
        <v>2</v>
      </c>
      <c r="L10" s="45" t="s">
        <v>36</v>
      </c>
      <c r="M10" s="43" t="s">
        <v>35</v>
      </c>
      <c r="N10" s="48" t="s">
        <v>1</v>
      </c>
      <c r="O10" s="49" t="s">
        <v>2</v>
      </c>
      <c r="P10" s="37" t="s">
        <v>32</v>
      </c>
      <c r="Q10" s="49" t="s">
        <v>2</v>
      </c>
      <c r="R10" s="57" t="s">
        <v>5</v>
      </c>
      <c r="S10" s="48" t="s">
        <v>1</v>
      </c>
      <c r="T10" s="52" t="s">
        <v>25</v>
      </c>
      <c r="U10" s="51" t="s">
        <v>3</v>
      </c>
      <c r="V10" s="50" t="s">
        <v>29</v>
      </c>
      <c r="W10" s="49" t="s">
        <v>2</v>
      </c>
      <c r="X10" s="48" t="s">
        <v>1</v>
      </c>
      <c r="Y10" s="47" t="s">
        <v>0</v>
      </c>
      <c r="Z10" s="49" t="s">
        <v>2</v>
      </c>
      <c r="AA10" s="48" t="s">
        <v>1</v>
      </c>
      <c r="AB10" s="52" t="s">
        <v>25</v>
      </c>
      <c r="AC10" s="48" t="s">
        <v>1</v>
      </c>
      <c r="AD10" s="50" t="s">
        <v>29</v>
      </c>
      <c r="AE10" s="49" t="s">
        <v>2</v>
      </c>
      <c r="AF10" s="48" t="s">
        <v>1</v>
      </c>
      <c r="AG10" s="49" t="s">
        <v>2</v>
      </c>
      <c r="AH10" s="45" t="s">
        <v>36</v>
      </c>
      <c r="AI10" s="43" t="s">
        <v>35</v>
      </c>
      <c r="AJ10" s="48" t="s">
        <v>1</v>
      </c>
      <c r="AK10" s="49" t="s">
        <v>2</v>
      </c>
      <c r="AL10" s="37" t="s">
        <v>32</v>
      </c>
      <c r="AM10" s="49" t="s">
        <v>2</v>
      </c>
      <c r="AN10" s="57" t="s">
        <v>5</v>
      </c>
      <c r="AO10" s="56" t="s">
        <v>4</v>
      </c>
    </row>
    <row r="11" spans="1:41" ht="14.45" x14ac:dyDescent="0.3">
      <c r="A11" s="27">
        <v>3</v>
      </c>
      <c r="B11" s="49" t="s">
        <v>2</v>
      </c>
      <c r="C11" s="48" t="s">
        <v>1</v>
      </c>
      <c r="D11" s="47" t="s">
        <v>0</v>
      </c>
      <c r="E11" s="49" t="s">
        <v>2</v>
      </c>
      <c r="F11" s="48" t="s">
        <v>1</v>
      </c>
      <c r="G11" s="52" t="s">
        <v>25</v>
      </c>
      <c r="H11" s="51" t="s">
        <v>3</v>
      </c>
      <c r="I11" s="50" t="s">
        <v>29</v>
      </c>
      <c r="J11" s="49" t="s">
        <v>2</v>
      </c>
      <c r="K11" s="48" t="s">
        <v>1</v>
      </c>
      <c r="L11" s="47" t="s">
        <v>0</v>
      </c>
      <c r="M11" s="48" t="s">
        <v>1</v>
      </c>
      <c r="N11" s="49" t="s">
        <v>2</v>
      </c>
      <c r="O11" s="41" t="s">
        <v>34</v>
      </c>
      <c r="P11" s="39" t="s">
        <v>33</v>
      </c>
      <c r="Q11" s="48" t="s">
        <v>1</v>
      </c>
      <c r="R11" s="58" t="s">
        <v>28</v>
      </c>
      <c r="S11" s="57" t="s">
        <v>5</v>
      </c>
      <c r="T11" s="56" t="s">
        <v>4</v>
      </c>
      <c r="U11" s="52" t="s">
        <v>25</v>
      </c>
      <c r="V11" s="51" t="s">
        <v>3</v>
      </c>
      <c r="W11" s="48" t="s">
        <v>1</v>
      </c>
      <c r="X11" s="49" t="s">
        <v>2</v>
      </c>
      <c r="Y11" s="48" t="s">
        <v>1</v>
      </c>
      <c r="Z11" s="47" t="s">
        <v>0</v>
      </c>
      <c r="AA11" s="49" t="s">
        <v>2</v>
      </c>
      <c r="AB11" s="48" t="s">
        <v>1</v>
      </c>
      <c r="AC11" s="52" t="s">
        <v>25</v>
      </c>
      <c r="AD11" s="51" t="s">
        <v>3</v>
      </c>
      <c r="AE11" s="50" t="s">
        <v>29</v>
      </c>
      <c r="AF11" s="49" t="s">
        <v>2</v>
      </c>
      <c r="AG11" s="48" t="s">
        <v>1</v>
      </c>
      <c r="AH11" s="47" t="s">
        <v>0</v>
      </c>
      <c r="AI11" s="49" t="s">
        <v>2</v>
      </c>
      <c r="AJ11" s="49" t="s">
        <v>2</v>
      </c>
      <c r="AK11" s="41" t="s">
        <v>34</v>
      </c>
      <c r="AL11" s="39" t="s">
        <v>33</v>
      </c>
      <c r="AM11" s="48" t="s">
        <v>1</v>
      </c>
      <c r="AN11" s="58" t="s">
        <v>28</v>
      </c>
      <c r="AO11" s="57" t="s">
        <v>5</v>
      </c>
    </row>
    <row r="12" spans="1:41" ht="14.45" x14ac:dyDescent="0.3">
      <c r="A12" s="27">
        <v>4</v>
      </c>
      <c r="B12" s="50" t="s">
        <v>29</v>
      </c>
      <c r="C12" s="49" t="s">
        <v>2</v>
      </c>
      <c r="D12" s="48" t="s">
        <v>1</v>
      </c>
      <c r="E12" s="47" t="s">
        <v>0</v>
      </c>
      <c r="F12" s="49" t="s">
        <v>2</v>
      </c>
      <c r="G12" s="48" t="s">
        <v>1</v>
      </c>
      <c r="H12" s="52" t="s">
        <v>25</v>
      </c>
      <c r="I12" s="48" t="s">
        <v>1</v>
      </c>
      <c r="J12" s="48" t="s">
        <v>1</v>
      </c>
      <c r="K12" s="49" t="s">
        <v>2</v>
      </c>
      <c r="L12" s="48" t="s">
        <v>1</v>
      </c>
      <c r="M12" s="49" t="s">
        <v>2</v>
      </c>
      <c r="N12" s="45" t="s">
        <v>36</v>
      </c>
      <c r="O12" s="43" t="s">
        <v>35</v>
      </c>
      <c r="P12" s="48" t="s">
        <v>1</v>
      </c>
      <c r="Q12" s="49" t="s">
        <v>2</v>
      </c>
      <c r="R12" s="37" t="s">
        <v>32</v>
      </c>
      <c r="S12" s="49" t="s">
        <v>2</v>
      </c>
      <c r="T12" s="57" t="s">
        <v>5</v>
      </c>
      <c r="U12" s="48" t="s">
        <v>1</v>
      </c>
      <c r="V12" s="52" t="s">
        <v>25</v>
      </c>
      <c r="W12" s="51" t="s">
        <v>3</v>
      </c>
      <c r="X12" s="50" t="s">
        <v>29</v>
      </c>
      <c r="Y12" s="49" t="s">
        <v>2</v>
      </c>
      <c r="Z12" s="48" t="s">
        <v>1</v>
      </c>
      <c r="AA12" s="47" t="s">
        <v>0</v>
      </c>
      <c r="AB12" s="49" t="s">
        <v>2</v>
      </c>
      <c r="AC12" s="48" t="s">
        <v>1</v>
      </c>
      <c r="AD12" s="52" t="s">
        <v>25</v>
      </c>
      <c r="AE12" s="48" t="s">
        <v>1</v>
      </c>
      <c r="AF12" s="50" t="s">
        <v>29</v>
      </c>
      <c r="AG12" s="49" t="s">
        <v>2</v>
      </c>
      <c r="AH12" s="48" t="s">
        <v>1</v>
      </c>
      <c r="AI12" s="49" t="s">
        <v>2</v>
      </c>
      <c r="AJ12" s="45" t="s">
        <v>36</v>
      </c>
      <c r="AK12" s="43" t="s">
        <v>35</v>
      </c>
      <c r="AL12" s="48" t="s">
        <v>1</v>
      </c>
      <c r="AM12" s="49" t="s">
        <v>2</v>
      </c>
      <c r="AN12" s="37" t="s">
        <v>32</v>
      </c>
      <c r="AO12" s="58" t="s">
        <v>28</v>
      </c>
    </row>
    <row r="13" spans="1:41" ht="14.45" x14ac:dyDescent="0.3">
      <c r="A13" s="27">
        <v>5</v>
      </c>
      <c r="B13" s="51" t="s">
        <v>3</v>
      </c>
      <c r="C13" s="48" t="s">
        <v>1</v>
      </c>
      <c r="D13" s="49" t="s">
        <v>2</v>
      </c>
      <c r="E13" s="48" t="s">
        <v>1</v>
      </c>
      <c r="F13" s="47" t="s">
        <v>0</v>
      </c>
      <c r="G13" s="49" t="s">
        <v>2</v>
      </c>
      <c r="H13" s="48" t="s">
        <v>1</v>
      </c>
      <c r="I13" s="52" t="s">
        <v>25</v>
      </c>
      <c r="J13" s="51" t="s">
        <v>3</v>
      </c>
      <c r="K13" s="50" t="s">
        <v>29</v>
      </c>
      <c r="L13" s="49" t="s">
        <v>2</v>
      </c>
      <c r="M13" s="48" t="s">
        <v>1</v>
      </c>
      <c r="N13" s="47" t="s">
        <v>0</v>
      </c>
      <c r="O13" s="48" t="s">
        <v>1</v>
      </c>
      <c r="P13" s="49" t="s">
        <v>2</v>
      </c>
      <c r="Q13" s="41" t="s">
        <v>34</v>
      </c>
      <c r="R13" s="39" t="s">
        <v>33</v>
      </c>
      <c r="S13" s="48" t="s">
        <v>1</v>
      </c>
      <c r="T13" s="58" t="s">
        <v>28</v>
      </c>
      <c r="U13" s="57" t="s">
        <v>5</v>
      </c>
      <c r="V13" s="56" t="s">
        <v>4</v>
      </c>
      <c r="W13" s="52" t="s">
        <v>25</v>
      </c>
      <c r="X13" s="51" t="s">
        <v>3</v>
      </c>
      <c r="Y13" s="48" t="s">
        <v>1</v>
      </c>
      <c r="Z13" s="49" t="s">
        <v>2</v>
      </c>
      <c r="AA13" s="48" t="s">
        <v>1</v>
      </c>
      <c r="AB13" s="47" t="s">
        <v>0</v>
      </c>
      <c r="AC13" s="49" t="s">
        <v>2</v>
      </c>
      <c r="AD13" s="48" t="s">
        <v>1</v>
      </c>
      <c r="AE13" s="52" t="s">
        <v>25</v>
      </c>
      <c r="AF13" s="51" t="s">
        <v>3</v>
      </c>
      <c r="AG13" s="50" t="s">
        <v>29</v>
      </c>
      <c r="AH13" s="49" t="s">
        <v>2</v>
      </c>
      <c r="AI13" s="48" t="s">
        <v>1</v>
      </c>
      <c r="AJ13" s="47" t="s">
        <v>0</v>
      </c>
      <c r="AK13" s="49" t="s">
        <v>2</v>
      </c>
      <c r="AL13" s="49" t="s">
        <v>2</v>
      </c>
      <c r="AM13" s="41" t="s">
        <v>34</v>
      </c>
      <c r="AN13" s="39" t="s">
        <v>33</v>
      </c>
      <c r="AO13" s="37" t="s">
        <v>32</v>
      </c>
    </row>
    <row r="14" spans="1:41" ht="14.45" x14ac:dyDescent="0.3">
      <c r="A14" s="27">
        <v>6</v>
      </c>
      <c r="B14" s="52" t="s">
        <v>25</v>
      </c>
      <c r="C14" s="51" t="s">
        <v>3</v>
      </c>
      <c r="D14" s="50" t="s">
        <v>29</v>
      </c>
      <c r="E14" s="49" t="s">
        <v>2</v>
      </c>
      <c r="F14" s="48" t="s">
        <v>1</v>
      </c>
      <c r="G14" s="47" t="s">
        <v>0</v>
      </c>
      <c r="H14" s="49" t="s">
        <v>2</v>
      </c>
      <c r="I14" s="48" t="s">
        <v>1</v>
      </c>
      <c r="J14" s="52" t="s">
        <v>25</v>
      </c>
      <c r="K14" s="48" t="s">
        <v>1</v>
      </c>
      <c r="L14" s="48" t="s">
        <v>1</v>
      </c>
      <c r="M14" s="49" t="s">
        <v>2</v>
      </c>
      <c r="N14" s="48" t="s">
        <v>1</v>
      </c>
      <c r="O14" s="49" t="s">
        <v>2</v>
      </c>
      <c r="P14" s="45" t="s">
        <v>36</v>
      </c>
      <c r="Q14" s="43" t="s">
        <v>35</v>
      </c>
      <c r="R14" s="48" t="s">
        <v>1</v>
      </c>
      <c r="S14" s="49" t="s">
        <v>2</v>
      </c>
      <c r="T14" s="37" t="s">
        <v>32</v>
      </c>
      <c r="U14" s="49" t="s">
        <v>2</v>
      </c>
      <c r="V14" s="57" t="s">
        <v>5</v>
      </c>
      <c r="W14" s="48" t="s">
        <v>1</v>
      </c>
      <c r="X14" s="52" t="s">
        <v>25</v>
      </c>
      <c r="Y14" s="51" t="s">
        <v>3</v>
      </c>
      <c r="Z14" s="50" t="s">
        <v>29</v>
      </c>
      <c r="AA14" s="49" t="s">
        <v>2</v>
      </c>
      <c r="AB14" s="48" t="s">
        <v>1</v>
      </c>
      <c r="AC14" s="47" t="s">
        <v>0</v>
      </c>
      <c r="AD14" s="49" t="s">
        <v>2</v>
      </c>
      <c r="AE14" s="48" t="s">
        <v>1</v>
      </c>
      <c r="AF14" s="52" t="s">
        <v>25</v>
      </c>
      <c r="AG14" s="48" t="s">
        <v>1</v>
      </c>
      <c r="AH14" s="50" t="s">
        <v>29</v>
      </c>
      <c r="AI14" s="49" t="s">
        <v>2</v>
      </c>
      <c r="AJ14" s="48" t="s">
        <v>1</v>
      </c>
      <c r="AK14" s="49" t="s">
        <v>2</v>
      </c>
      <c r="AL14" s="45" t="s">
        <v>36</v>
      </c>
      <c r="AM14" s="43" t="s">
        <v>35</v>
      </c>
      <c r="AN14" s="48" t="s">
        <v>1</v>
      </c>
      <c r="AO14" s="39" t="s">
        <v>33</v>
      </c>
    </row>
    <row r="15" spans="1:41" ht="14.45" x14ac:dyDescent="0.3">
      <c r="A15" s="27">
        <v>7</v>
      </c>
      <c r="B15" s="56" t="s">
        <v>4</v>
      </c>
      <c r="C15" s="52" t="s">
        <v>25</v>
      </c>
      <c r="D15" s="51" t="s">
        <v>3</v>
      </c>
      <c r="E15" s="48" t="s">
        <v>1</v>
      </c>
      <c r="F15" s="49" t="s">
        <v>2</v>
      </c>
      <c r="G15" s="48" t="s">
        <v>1</v>
      </c>
      <c r="H15" s="47" t="s">
        <v>0</v>
      </c>
      <c r="I15" s="49" t="s">
        <v>2</v>
      </c>
      <c r="J15" s="48" t="s">
        <v>1</v>
      </c>
      <c r="K15" s="52" t="s">
        <v>25</v>
      </c>
      <c r="L15" s="51" t="s">
        <v>3</v>
      </c>
      <c r="M15" s="50" t="s">
        <v>29</v>
      </c>
      <c r="N15" s="49" t="s">
        <v>2</v>
      </c>
      <c r="O15" s="48" t="s">
        <v>1</v>
      </c>
      <c r="P15" s="47" t="s">
        <v>0</v>
      </c>
      <c r="Q15" s="48" t="s">
        <v>1</v>
      </c>
      <c r="R15" s="49" t="s">
        <v>2</v>
      </c>
      <c r="S15" s="41" t="s">
        <v>34</v>
      </c>
      <c r="T15" s="39" t="s">
        <v>33</v>
      </c>
      <c r="U15" s="48" t="s">
        <v>1</v>
      </c>
      <c r="V15" s="58" t="s">
        <v>28</v>
      </c>
      <c r="W15" s="57" t="s">
        <v>5</v>
      </c>
      <c r="X15" s="56" t="s">
        <v>4</v>
      </c>
      <c r="Y15" s="52" t="s">
        <v>25</v>
      </c>
      <c r="Z15" s="51" t="s">
        <v>3</v>
      </c>
      <c r="AA15" s="48" t="s">
        <v>1</v>
      </c>
      <c r="AB15" s="49" t="s">
        <v>2</v>
      </c>
      <c r="AC15" s="48" t="s">
        <v>1</v>
      </c>
      <c r="AD15" s="47" t="s">
        <v>0</v>
      </c>
      <c r="AE15" s="49" t="s">
        <v>2</v>
      </c>
      <c r="AF15" s="48" t="s">
        <v>1</v>
      </c>
      <c r="AG15" s="52" t="s">
        <v>25</v>
      </c>
      <c r="AH15" s="51" t="s">
        <v>3</v>
      </c>
      <c r="AI15" s="50" t="s">
        <v>29</v>
      </c>
      <c r="AJ15" s="49" t="s">
        <v>2</v>
      </c>
      <c r="AK15" s="48" t="s">
        <v>1</v>
      </c>
      <c r="AL15" s="47" t="s">
        <v>0</v>
      </c>
      <c r="AM15" s="49" t="s">
        <v>2</v>
      </c>
      <c r="AN15" s="49" t="s">
        <v>2</v>
      </c>
      <c r="AO15" s="41" t="s">
        <v>34</v>
      </c>
    </row>
    <row r="16" spans="1:41" ht="14.45" x14ac:dyDescent="0.3">
      <c r="A16" s="27">
        <v>8</v>
      </c>
      <c r="B16" s="57" t="s">
        <v>5</v>
      </c>
      <c r="C16" s="48" t="s">
        <v>1</v>
      </c>
      <c r="D16" s="52" t="s">
        <v>25</v>
      </c>
      <c r="E16" s="51" t="s">
        <v>3</v>
      </c>
      <c r="F16" s="50" t="s">
        <v>29</v>
      </c>
      <c r="G16" s="49" t="s">
        <v>2</v>
      </c>
      <c r="H16" s="48" t="s">
        <v>1</v>
      </c>
      <c r="I16" s="47" t="s">
        <v>0</v>
      </c>
      <c r="J16" s="49" t="s">
        <v>2</v>
      </c>
      <c r="K16" s="48" t="s">
        <v>1</v>
      </c>
      <c r="L16" s="52" t="s">
        <v>25</v>
      </c>
      <c r="M16" s="48" t="s">
        <v>1</v>
      </c>
      <c r="N16" s="50" t="s">
        <v>29</v>
      </c>
      <c r="O16" s="49" t="s">
        <v>2</v>
      </c>
      <c r="P16" s="48" t="s">
        <v>1</v>
      </c>
      <c r="Q16" s="49" t="s">
        <v>2</v>
      </c>
      <c r="R16" s="45" t="s">
        <v>36</v>
      </c>
      <c r="S16" s="43" t="s">
        <v>35</v>
      </c>
      <c r="T16" s="48" t="s">
        <v>1</v>
      </c>
      <c r="U16" s="49" t="s">
        <v>2</v>
      </c>
      <c r="V16" s="37" t="s">
        <v>32</v>
      </c>
      <c r="W16" s="49" t="s">
        <v>2</v>
      </c>
      <c r="X16" s="57" t="s">
        <v>5</v>
      </c>
      <c r="Y16" s="48" t="s">
        <v>1</v>
      </c>
      <c r="Z16" s="52" t="s">
        <v>25</v>
      </c>
      <c r="AA16" s="51" t="s">
        <v>3</v>
      </c>
      <c r="AB16" s="50" t="s">
        <v>29</v>
      </c>
      <c r="AC16" s="49" t="s">
        <v>2</v>
      </c>
      <c r="AD16" s="48" t="s">
        <v>1</v>
      </c>
      <c r="AE16" s="47" t="s">
        <v>0</v>
      </c>
      <c r="AF16" s="49" t="s">
        <v>2</v>
      </c>
      <c r="AG16" s="48" t="s">
        <v>1</v>
      </c>
      <c r="AH16" s="52" t="s">
        <v>25</v>
      </c>
      <c r="AI16" s="48" t="s">
        <v>1</v>
      </c>
      <c r="AJ16" s="50" t="s">
        <v>29</v>
      </c>
      <c r="AK16" s="49" t="s">
        <v>2</v>
      </c>
      <c r="AL16" s="48" t="s">
        <v>1</v>
      </c>
      <c r="AM16" s="49" t="s">
        <v>2</v>
      </c>
      <c r="AN16" s="45" t="s">
        <v>36</v>
      </c>
      <c r="AO16" s="43" t="s">
        <v>35</v>
      </c>
    </row>
    <row r="17" spans="1:41" ht="14.45" x14ac:dyDescent="0.3">
      <c r="A17" s="27">
        <v>9</v>
      </c>
      <c r="B17" s="58" t="s">
        <v>28</v>
      </c>
      <c r="C17" s="57" t="s">
        <v>5</v>
      </c>
      <c r="D17" s="48" t="s">
        <v>1</v>
      </c>
      <c r="E17" s="52" t="s">
        <v>25</v>
      </c>
      <c r="F17" s="51" t="s">
        <v>3</v>
      </c>
      <c r="G17" s="48" t="s">
        <v>1</v>
      </c>
      <c r="H17" s="49" t="s">
        <v>2</v>
      </c>
      <c r="I17" s="48" t="s">
        <v>1</v>
      </c>
      <c r="J17" s="47" t="s">
        <v>0</v>
      </c>
      <c r="K17" s="49" t="s">
        <v>2</v>
      </c>
      <c r="L17" s="48" t="s">
        <v>1</v>
      </c>
      <c r="M17" s="52" t="s">
        <v>25</v>
      </c>
      <c r="N17" s="51" t="s">
        <v>3</v>
      </c>
      <c r="O17" s="50" t="s">
        <v>29</v>
      </c>
      <c r="P17" s="49" t="s">
        <v>2</v>
      </c>
      <c r="Q17" s="48" t="s">
        <v>1</v>
      </c>
      <c r="R17" s="47" t="s">
        <v>0</v>
      </c>
      <c r="S17" s="48" t="s">
        <v>1</v>
      </c>
      <c r="T17" s="49" t="s">
        <v>2</v>
      </c>
      <c r="U17" s="41" t="s">
        <v>34</v>
      </c>
      <c r="V17" s="39" t="s">
        <v>33</v>
      </c>
      <c r="W17" s="48" t="s">
        <v>1</v>
      </c>
      <c r="X17" s="58" t="s">
        <v>28</v>
      </c>
      <c r="Y17" s="57" t="s">
        <v>5</v>
      </c>
      <c r="Z17" s="56" t="s">
        <v>4</v>
      </c>
      <c r="AA17" s="52" t="s">
        <v>25</v>
      </c>
      <c r="AB17" s="51" t="s">
        <v>3</v>
      </c>
      <c r="AC17" s="48" t="s">
        <v>1</v>
      </c>
      <c r="AD17" s="49" t="s">
        <v>2</v>
      </c>
      <c r="AE17" s="48" t="s">
        <v>1</v>
      </c>
      <c r="AF17" s="47" t="s">
        <v>0</v>
      </c>
      <c r="AG17" s="49" t="s">
        <v>2</v>
      </c>
      <c r="AH17" s="48" t="s">
        <v>1</v>
      </c>
      <c r="AI17" s="52" t="s">
        <v>25</v>
      </c>
      <c r="AJ17" s="51" t="s">
        <v>3</v>
      </c>
      <c r="AK17" s="50" t="s">
        <v>29</v>
      </c>
      <c r="AL17" s="49" t="s">
        <v>2</v>
      </c>
      <c r="AM17" s="48" t="s">
        <v>1</v>
      </c>
      <c r="AN17" s="47" t="s">
        <v>0</v>
      </c>
      <c r="AO17" s="45" t="s">
        <v>36</v>
      </c>
    </row>
    <row r="18" spans="1:41" ht="14.45" x14ac:dyDescent="0.3">
      <c r="A18" s="27">
        <v>10</v>
      </c>
      <c r="B18" s="38" t="s">
        <v>32</v>
      </c>
      <c r="C18" s="49" t="s">
        <v>2</v>
      </c>
      <c r="D18" s="57" t="s">
        <v>5</v>
      </c>
      <c r="E18" s="48" t="s">
        <v>1</v>
      </c>
      <c r="F18" s="52" t="s">
        <v>25</v>
      </c>
      <c r="G18" s="51" t="s">
        <v>3</v>
      </c>
      <c r="H18" s="50" t="s">
        <v>29</v>
      </c>
      <c r="I18" s="49" t="s">
        <v>2</v>
      </c>
      <c r="J18" s="48" t="s">
        <v>1</v>
      </c>
      <c r="K18" s="47" t="s">
        <v>0</v>
      </c>
      <c r="L18" s="49" t="s">
        <v>2</v>
      </c>
      <c r="M18" s="48" t="s">
        <v>1</v>
      </c>
      <c r="N18" s="52" t="s">
        <v>25</v>
      </c>
      <c r="O18" s="48" t="s">
        <v>1</v>
      </c>
      <c r="P18" s="50" t="s">
        <v>29</v>
      </c>
      <c r="Q18" s="49" t="s">
        <v>2</v>
      </c>
      <c r="R18" s="48" t="s">
        <v>1</v>
      </c>
      <c r="S18" s="49" t="s">
        <v>2</v>
      </c>
      <c r="T18" s="45" t="s">
        <v>36</v>
      </c>
      <c r="U18" s="43" t="s">
        <v>35</v>
      </c>
      <c r="V18" s="48" t="s">
        <v>1</v>
      </c>
      <c r="W18" s="49" t="s">
        <v>2</v>
      </c>
      <c r="X18" s="37" t="s">
        <v>32</v>
      </c>
      <c r="Y18" s="49" t="s">
        <v>2</v>
      </c>
      <c r="Z18" s="57" t="s">
        <v>5</v>
      </c>
      <c r="AA18" s="48" t="s">
        <v>1</v>
      </c>
      <c r="AB18" s="52" t="s">
        <v>25</v>
      </c>
      <c r="AC18" s="51" t="s">
        <v>3</v>
      </c>
      <c r="AD18" s="50" t="s">
        <v>29</v>
      </c>
      <c r="AE18" s="49" t="s">
        <v>2</v>
      </c>
      <c r="AF18" s="48" t="s">
        <v>1</v>
      </c>
      <c r="AG18" s="47" t="s">
        <v>0</v>
      </c>
      <c r="AH18" s="49" t="s">
        <v>2</v>
      </c>
      <c r="AI18" s="48" t="s">
        <v>1</v>
      </c>
      <c r="AJ18" s="52" t="s">
        <v>25</v>
      </c>
      <c r="AK18" s="48" t="s">
        <v>1</v>
      </c>
      <c r="AL18" s="50" t="s">
        <v>29</v>
      </c>
      <c r="AM18" s="49" t="s">
        <v>2</v>
      </c>
      <c r="AN18" s="48" t="s">
        <v>1</v>
      </c>
      <c r="AO18" s="49" t="s">
        <v>2</v>
      </c>
    </row>
    <row r="19" spans="1:41" ht="14.45" x14ac:dyDescent="0.3">
      <c r="A19" s="27">
        <v>11</v>
      </c>
      <c r="B19" s="40" t="s">
        <v>33</v>
      </c>
      <c r="C19" s="48" t="s">
        <v>1</v>
      </c>
      <c r="D19" s="58" t="s">
        <v>28</v>
      </c>
      <c r="E19" s="57" t="s">
        <v>5</v>
      </c>
      <c r="F19" s="56" t="s">
        <v>4</v>
      </c>
      <c r="G19" s="52" t="s">
        <v>25</v>
      </c>
      <c r="H19" s="51" t="s">
        <v>3</v>
      </c>
      <c r="I19" s="48" t="s">
        <v>1</v>
      </c>
      <c r="J19" s="49" t="s">
        <v>2</v>
      </c>
      <c r="K19" s="48" t="s">
        <v>1</v>
      </c>
      <c r="L19" s="47" t="s">
        <v>0</v>
      </c>
      <c r="M19" s="49" t="s">
        <v>2</v>
      </c>
      <c r="N19" s="48" t="s">
        <v>1</v>
      </c>
      <c r="O19" s="52" t="s">
        <v>25</v>
      </c>
      <c r="P19" s="51" t="s">
        <v>3</v>
      </c>
      <c r="Q19" s="50" t="s">
        <v>29</v>
      </c>
      <c r="R19" s="49" t="s">
        <v>2</v>
      </c>
      <c r="S19" s="48" t="s">
        <v>1</v>
      </c>
      <c r="T19" s="47" t="s">
        <v>0</v>
      </c>
      <c r="U19" s="48" t="s">
        <v>1</v>
      </c>
      <c r="V19" s="49" t="s">
        <v>2</v>
      </c>
      <c r="W19" s="41" t="s">
        <v>34</v>
      </c>
      <c r="X19" s="39" t="s">
        <v>33</v>
      </c>
      <c r="Y19" s="48" t="s">
        <v>1</v>
      </c>
      <c r="Z19" s="58" t="s">
        <v>28</v>
      </c>
      <c r="AA19" s="57" t="s">
        <v>5</v>
      </c>
      <c r="AB19" s="56" t="s">
        <v>4</v>
      </c>
      <c r="AC19" s="52" t="s">
        <v>25</v>
      </c>
      <c r="AD19" s="51" t="s">
        <v>3</v>
      </c>
      <c r="AE19" s="48" t="s">
        <v>1</v>
      </c>
      <c r="AF19" s="49" t="s">
        <v>2</v>
      </c>
      <c r="AG19" s="48" t="s">
        <v>1</v>
      </c>
      <c r="AH19" s="47" t="s">
        <v>0</v>
      </c>
      <c r="AI19" s="49" t="s">
        <v>2</v>
      </c>
      <c r="AJ19" s="48" t="s">
        <v>1</v>
      </c>
      <c r="AK19" s="52" t="s">
        <v>25</v>
      </c>
      <c r="AL19" s="51" t="s">
        <v>3</v>
      </c>
      <c r="AM19" s="50" t="s">
        <v>29</v>
      </c>
      <c r="AN19" s="49" t="s">
        <v>2</v>
      </c>
      <c r="AO19" s="48" t="s">
        <v>1</v>
      </c>
    </row>
    <row r="20" spans="1:41" ht="14.45" x14ac:dyDescent="0.3">
      <c r="A20" s="27">
        <v>12</v>
      </c>
      <c r="B20" s="42" t="s">
        <v>34</v>
      </c>
      <c r="C20" s="49" t="s">
        <v>2</v>
      </c>
      <c r="D20" s="48" t="s">
        <v>1</v>
      </c>
      <c r="E20" s="49" t="s">
        <v>2</v>
      </c>
      <c r="F20" s="57" t="s">
        <v>5</v>
      </c>
      <c r="G20" s="48" t="s">
        <v>1</v>
      </c>
      <c r="H20" s="52" t="s">
        <v>25</v>
      </c>
      <c r="I20" s="51" t="s">
        <v>3</v>
      </c>
      <c r="J20" s="50" t="s">
        <v>29</v>
      </c>
      <c r="K20" s="49" t="s">
        <v>2</v>
      </c>
      <c r="L20" s="48" t="s">
        <v>1</v>
      </c>
      <c r="M20" s="47" t="s">
        <v>0</v>
      </c>
      <c r="N20" s="49" t="s">
        <v>2</v>
      </c>
      <c r="O20" s="48" t="s">
        <v>1</v>
      </c>
      <c r="P20" s="52" t="s">
        <v>25</v>
      </c>
      <c r="Q20" s="48" t="s">
        <v>1</v>
      </c>
      <c r="R20" s="50" t="s">
        <v>29</v>
      </c>
      <c r="S20" s="49" t="s">
        <v>2</v>
      </c>
      <c r="T20" s="48" t="s">
        <v>1</v>
      </c>
      <c r="U20" s="49" t="s">
        <v>2</v>
      </c>
      <c r="V20" s="45" t="s">
        <v>36</v>
      </c>
      <c r="W20" s="43" t="s">
        <v>35</v>
      </c>
      <c r="X20" s="48" t="s">
        <v>1</v>
      </c>
      <c r="Y20" s="49" t="s">
        <v>2</v>
      </c>
      <c r="Z20" s="37" t="s">
        <v>32</v>
      </c>
      <c r="AA20" s="49" t="s">
        <v>2</v>
      </c>
      <c r="AB20" s="57" t="s">
        <v>5</v>
      </c>
      <c r="AC20" s="48" t="s">
        <v>1</v>
      </c>
      <c r="AD20" s="52" t="s">
        <v>25</v>
      </c>
      <c r="AE20" s="51" t="s">
        <v>3</v>
      </c>
      <c r="AF20" s="50" t="s">
        <v>29</v>
      </c>
      <c r="AG20" s="49" t="s">
        <v>2</v>
      </c>
      <c r="AH20" s="48" t="s">
        <v>1</v>
      </c>
      <c r="AI20" s="47" t="s">
        <v>0</v>
      </c>
      <c r="AJ20" s="49" t="s">
        <v>2</v>
      </c>
      <c r="AK20" s="48" t="s">
        <v>1</v>
      </c>
      <c r="AL20" s="52" t="s">
        <v>25</v>
      </c>
      <c r="AM20" s="48" t="s">
        <v>1</v>
      </c>
      <c r="AN20" s="50" t="s">
        <v>29</v>
      </c>
      <c r="AO20" s="49" t="s">
        <v>2</v>
      </c>
    </row>
    <row r="21" spans="1:41" ht="14.45" x14ac:dyDescent="0.3">
      <c r="A21" s="27">
        <v>13</v>
      </c>
      <c r="B21" s="44" t="s">
        <v>35</v>
      </c>
      <c r="C21" s="48" t="s">
        <v>1</v>
      </c>
      <c r="D21" s="49" t="s">
        <v>2</v>
      </c>
      <c r="E21" s="48" t="s">
        <v>1</v>
      </c>
      <c r="F21" s="49" t="s">
        <v>2</v>
      </c>
      <c r="G21" s="57" t="s">
        <v>5</v>
      </c>
      <c r="H21" s="56" t="s">
        <v>4</v>
      </c>
      <c r="I21" s="52" t="s">
        <v>25</v>
      </c>
      <c r="J21" s="51" t="s">
        <v>3</v>
      </c>
      <c r="K21" s="48" t="s">
        <v>1</v>
      </c>
      <c r="L21" s="49" t="s">
        <v>2</v>
      </c>
      <c r="M21" s="48" t="s">
        <v>1</v>
      </c>
      <c r="N21" s="47" t="s">
        <v>0</v>
      </c>
      <c r="O21" s="49" t="s">
        <v>2</v>
      </c>
      <c r="P21" s="48" t="s">
        <v>1</v>
      </c>
      <c r="Q21" s="52" t="s">
        <v>25</v>
      </c>
      <c r="R21" s="51" t="s">
        <v>3</v>
      </c>
      <c r="S21" s="50" t="s">
        <v>29</v>
      </c>
      <c r="T21" s="49" t="s">
        <v>2</v>
      </c>
      <c r="U21" s="48" t="s">
        <v>1</v>
      </c>
      <c r="V21" s="47" t="s">
        <v>0</v>
      </c>
      <c r="W21" s="48" t="s">
        <v>1</v>
      </c>
      <c r="X21" s="49" t="s">
        <v>2</v>
      </c>
      <c r="Y21" s="41" t="s">
        <v>34</v>
      </c>
      <c r="Z21" s="39" t="s">
        <v>33</v>
      </c>
      <c r="AA21" s="48" t="s">
        <v>1</v>
      </c>
      <c r="AB21" s="58" t="s">
        <v>28</v>
      </c>
      <c r="AC21" s="57" t="s">
        <v>5</v>
      </c>
      <c r="AD21" s="56" t="s">
        <v>4</v>
      </c>
      <c r="AE21" s="52" t="s">
        <v>25</v>
      </c>
      <c r="AF21" s="51" t="s">
        <v>3</v>
      </c>
      <c r="AG21" s="48" t="s">
        <v>1</v>
      </c>
      <c r="AH21" s="49" t="s">
        <v>2</v>
      </c>
      <c r="AI21" s="48" t="s">
        <v>1</v>
      </c>
      <c r="AJ21" s="47" t="s">
        <v>0</v>
      </c>
      <c r="AK21" s="49" t="s">
        <v>2</v>
      </c>
      <c r="AL21" s="48" t="s">
        <v>1</v>
      </c>
      <c r="AM21" s="52" t="s">
        <v>25</v>
      </c>
      <c r="AN21" s="51" t="s">
        <v>3</v>
      </c>
      <c r="AO21" s="50" t="s">
        <v>29</v>
      </c>
    </row>
    <row r="22" spans="1:41" ht="14.45" x14ac:dyDescent="0.3">
      <c r="A22" s="27">
        <v>14</v>
      </c>
      <c r="B22" s="46" t="s">
        <v>36</v>
      </c>
      <c r="C22" s="49" t="s">
        <v>2</v>
      </c>
      <c r="D22" s="48" t="s">
        <v>1</v>
      </c>
      <c r="E22" s="49" t="s">
        <v>2</v>
      </c>
      <c r="F22" s="48" t="s">
        <v>1</v>
      </c>
      <c r="G22" s="49" t="s">
        <v>2</v>
      </c>
      <c r="H22" s="57" t="s">
        <v>5</v>
      </c>
      <c r="I22" s="48" t="s">
        <v>1</v>
      </c>
      <c r="J22" s="52" t="s">
        <v>25</v>
      </c>
      <c r="K22" s="51" t="s">
        <v>3</v>
      </c>
      <c r="L22" s="50" t="s">
        <v>29</v>
      </c>
      <c r="M22" s="49" t="s">
        <v>2</v>
      </c>
      <c r="N22" s="48" t="s">
        <v>1</v>
      </c>
      <c r="O22" s="47" t="s">
        <v>0</v>
      </c>
      <c r="P22" s="49" t="s">
        <v>2</v>
      </c>
      <c r="Q22" s="48" t="s">
        <v>1</v>
      </c>
      <c r="R22" s="52" t="s">
        <v>25</v>
      </c>
      <c r="S22" s="48" t="s">
        <v>1</v>
      </c>
      <c r="T22" s="50" t="s">
        <v>29</v>
      </c>
      <c r="U22" s="49" t="s">
        <v>2</v>
      </c>
      <c r="V22" s="48" t="s">
        <v>1</v>
      </c>
      <c r="W22" s="49" t="s">
        <v>2</v>
      </c>
      <c r="X22" s="45" t="s">
        <v>36</v>
      </c>
      <c r="Y22" s="43" t="s">
        <v>35</v>
      </c>
      <c r="Z22" s="48" t="s">
        <v>1</v>
      </c>
      <c r="AA22" s="49" t="s">
        <v>2</v>
      </c>
      <c r="AB22" s="37" t="s">
        <v>32</v>
      </c>
      <c r="AC22" s="49" t="s">
        <v>2</v>
      </c>
      <c r="AD22" s="57" t="s">
        <v>5</v>
      </c>
      <c r="AE22" s="48" t="s">
        <v>1</v>
      </c>
      <c r="AF22" s="52" t="s">
        <v>25</v>
      </c>
      <c r="AG22" s="51" t="s">
        <v>3</v>
      </c>
      <c r="AH22" s="50" t="s">
        <v>29</v>
      </c>
      <c r="AI22" s="49" t="s">
        <v>2</v>
      </c>
      <c r="AJ22" s="48" t="s">
        <v>1</v>
      </c>
      <c r="AK22" s="47" t="s">
        <v>0</v>
      </c>
      <c r="AL22" s="49" t="s">
        <v>2</v>
      </c>
      <c r="AM22" s="48" t="s">
        <v>1</v>
      </c>
      <c r="AN22" s="52" t="s">
        <v>25</v>
      </c>
      <c r="AO22" s="51" t="s">
        <v>3</v>
      </c>
    </row>
    <row r="23" spans="1:41" ht="14.45" x14ac:dyDescent="0.3">
      <c r="A23" s="27">
        <v>15</v>
      </c>
      <c r="B23" s="49" t="s">
        <v>2</v>
      </c>
      <c r="C23" s="48" t="s">
        <v>1</v>
      </c>
      <c r="D23" s="49" t="s">
        <v>2</v>
      </c>
      <c r="E23" s="48" t="s">
        <v>1</v>
      </c>
      <c r="F23" s="49" t="s">
        <v>2</v>
      </c>
      <c r="G23" s="48" t="s">
        <v>1</v>
      </c>
      <c r="H23" s="58" t="s">
        <v>28</v>
      </c>
      <c r="I23" s="57" t="s">
        <v>5</v>
      </c>
      <c r="J23" s="56" t="s">
        <v>4</v>
      </c>
      <c r="K23" s="52" t="s">
        <v>25</v>
      </c>
      <c r="L23" s="51" t="s">
        <v>3</v>
      </c>
      <c r="M23" s="48" t="s">
        <v>1</v>
      </c>
      <c r="N23" s="49" t="s">
        <v>2</v>
      </c>
      <c r="O23" s="48" t="s">
        <v>1</v>
      </c>
      <c r="P23" s="47" t="s">
        <v>0</v>
      </c>
      <c r="Q23" s="49" t="s">
        <v>2</v>
      </c>
      <c r="R23" s="48" t="s">
        <v>1</v>
      </c>
      <c r="S23" s="52" t="s">
        <v>25</v>
      </c>
      <c r="T23" s="51" t="s">
        <v>3</v>
      </c>
      <c r="U23" s="50" t="s">
        <v>29</v>
      </c>
      <c r="V23" s="49" t="s">
        <v>2</v>
      </c>
      <c r="W23" s="48" t="s">
        <v>1</v>
      </c>
      <c r="X23" s="47" t="s">
        <v>0</v>
      </c>
      <c r="Y23" s="48" t="s">
        <v>1</v>
      </c>
      <c r="Z23" s="49" t="s">
        <v>2</v>
      </c>
      <c r="AA23" s="41" t="s">
        <v>34</v>
      </c>
      <c r="AB23" s="39" t="s">
        <v>33</v>
      </c>
      <c r="AC23" s="48" t="s">
        <v>1</v>
      </c>
      <c r="AD23" s="58" t="s">
        <v>28</v>
      </c>
      <c r="AE23" s="57" t="s">
        <v>5</v>
      </c>
      <c r="AF23" s="56" t="s">
        <v>4</v>
      </c>
      <c r="AG23" s="52" t="s">
        <v>25</v>
      </c>
      <c r="AH23" s="51" t="s">
        <v>3</v>
      </c>
      <c r="AI23" s="48" t="s">
        <v>1</v>
      </c>
      <c r="AJ23" s="49" t="s">
        <v>2</v>
      </c>
      <c r="AK23" s="48" t="s">
        <v>1</v>
      </c>
      <c r="AL23" s="47" t="s">
        <v>0</v>
      </c>
      <c r="AM23" s="49" t="s">
        <v>2</v>
      </c>
      <c r="AN23" s="48" t="s">
        <v>1</v>
      </c>
      <c r="AO23" s="52" t="s">
        <v>25</v>
      </c>
    </row>
    <row r="24" spans="1:41" ht="14.45" x14ac:dyDescent="0.3">
      <c r="A24" s="27">
        <v>16</v>
      </c>
      <c r="B24" s="48" t="s">
        <v>1</v>
      </c>
      <c r="C24" s="49" t="s">
        <v>2</v>
      </c>
      <c r="D24" s="45" t="s">
        <v>36</v>
      </c>
      <c r="E24" s="49" t="s">
        <v>2</v>
      </c>
      <c r="F24" s="48" t="s">
        <v>1</v>
      </c>
      <c r="G24" s="49" t="s">
        <v>2</v>
      </c>
      <c r="H24" s="37" t="s">
        <v>32</v>
      </c>
      <c r="I24" s="49" t="s">
        <v>2</v>
      </c>
      <c r="J24" s="57" t="s">
        <v>5</v>
      </c>
      <c r="K24" s="48" t="s">
        <v>1</v>
      </c>
      <c r="L24" s="52" t="s">
        <v>25</v>
      </c>
      <c r="M24" s="51" t="s">
        <v>3</v>
      </c>
      <c r="N24" s="50" t="s">
        <v>29</v>
      </c>
      <c r="O24" s="49" t="s">
        <v>2</v>
      </c>
      <c r="P24" s="48" t="s">
        <v>1</v>
      </c>
      <c r="Q24" s="47" t="s">
        <v>0</v>
      </c>
      <c r="R24" s="49" t="s">
        <v>2</v>
      </c>
      <c r="S24" s="48" t="s">
        <v>1</v>
      </c>
      <c r="T24" s="52" t="s">
        <v>25</v>
      </c>
      <c r="U24" s="48" t="s">
        <v>1</v>
      </c>
      <c r="V24" s="50" t="s">
        <v>29</v>
      </c>
      <c r="W24" s="49" t="s">
        <v>2</v>
      </c>
      <c r="X24" s="48" t="s">
        <v>1</v>
      </c>
      <c r="Y24" s="49" t="s">
        <v>2</v>
      </c>
      <c r="Z24" s="45" t="s">
        <v>36</v>
      </c>
      <c r="AA24" s="43" t="s">
        <v>35</v>
      </c>
      <c r="AB24" s="48" t="s">
        <v>1</v>
      </c>
      <c r="AC24" s="49" t="s">
        <v>2</v>
      </c>
      <c r="AD24" s="37" t="s">
        <v>32</v>
      </c>
      <c r="AE24" s="49" t="s">
        <v>2</v>
      </c>
      <c r="AF24" s="57" t="s">
        <v>5</v>
      </c>
      <c r="AG24" s="48" t="s">
        <v>1</v>
      </c>
      <c r="AH24" s="52" t="s">
        <v>25</v>
      </c>
      <c r="AI24" s="51" t="s">
        <v>3</v>
      </c>
      <c r="AJ24" s="50" t="s">
        <v>29</v>
      </c>
      <c r="AK24" s="49" t="s">
        <v>2</v>
      </c>
      <c r="AL24" s="48" t="s">
        <v>1</v>
      </c>
      <c r="AM24" s="47" t="s">
        <v>0</v>
      </c>
      <c r="AN24" s="49" t="s">
        <v>2</v>
      </c>
      <c r="AO24" s="48" t="s">
        <v>1</v>
      </c>
    </row>
    <row r="25" spans="1:41" ht="14.45" x14ac:dyDescent="0.3">
      <c r="A25" s="27">
        <v>17</v>
      </c>
      <c r="B25" s="49" t="s">
        <v>2</v>
      </c>
      <c r="C25" s="48" t="s">
        <v>1</v>
      </c>
      <c r="D25" s="47" t="s">
        <v>0</v>
      </c>
      <c r="E25" s="48" t="s">
        <v>1</v>
      </c>
      <c r="F25" s="49" t="s">
        <v>2</v>
      </c>
      <c r="G25" s="48" t="s">
        <v>1</v>
      </c>
      <c r="H25" s="39" t="s">
        <v>33</v>
      </c>
      <c r="I25" s="48" t="s">
        <v>1</v>
      </c>
      <c r="J25" s="49" t="s">
        <v>2</v>
      </c>
      <c r="K25" s="57" t="s">
        <v>5</v>
      </c>
      <c r="L25" s="56" t="s">
        <v>4</v>
      </c>
      <c r="M25" s="52" t="s">
        <v>25</v>
      </c>
      <c r="N25" s="51" t="s">
        <v>3</v>
      </c>
      <c r="O25" s="48" t="s">
        <v>1</v>
      </c>
      <c r="P25" s="49" t="s">
        <v>2</v>
      </c>
      <c r="Q25" s="48" t="s">
        <v>1</v>
      </c>
      <c r="R25" s="47" t="s">
        <v>0</v>
      </c>
      <c r="S25" s="49" t="s">
        <v>2</v>
      </c>
      <c r="T25" s="48" t="s">
        <v>1</v>
      </c>
      <c r="U25" s="52" t="s">
        <v>25</v>
      </c>
      <c r="V25" s="51" t="s">
        <v>3</v>
      </c>
      <c r="W25" s="50" t="s">
        <v>29</v>
      </c>
      <c r="X25" s="49" t="s">
        <v>2</v>
      </c>
      <c r="Y25" s="48" t="s">
        <v>1</v>
      </c>
      <c r="Z25" s="47" t="s">
        <v>0</v>
      </c>
      <c r="AA25" s="48" t="s">
        <v>1</v>
      </c>
      <c r="AB25" s="49" t="s">
        <v>2</v>
      </c>
      <c r="AC25" s="41" t="s">
        <v>34</v>
      </c>
      <c r="AD25" s="39" t="s">
        <v>33</v>
      </c>
      <c r="AE25" s="48" t="s">
        <v>1</v>
      </c>
      <c r="AF25" s="58" t="s">
        <v>28</v>
      </c>
      <c r="AG25" s="57" t="s">
        <v>5</v>
      </c>
      <c r="AH25" s="56" t="s">
        <v>4</v>
      </c>
      <c r="AI25" s="52" t="s">
        <v>25</v>
      </c>
      <c r="AJ25" s="51" t="s">
        <v>3</v>
      </c>
      <c r="AK25" s="48" t="s">
        <v>1</v>
      </c>
      <c r="AL25" s="49" t="s">
        <v>2</v>
      </c>
      <c r="AM25" s="48" t="s">
        <v>1</v>
      </c>
      <c r="AN25" s="47" t="s">
        <v>0</v>
      </c>
      <c r="AO25" s="49" t="s">
        <v>2</v>
      </c>
    </row>
    <row r="26" spans="1:41" ht="14.45" x14ac:dyDescent="0.3">
      <c r="A26" s="27">
        <v>18</v>
      </c>
      <c r="B26" s="57" t="s">
        <v>5</v>
      </c>
      <c r="C26" s="49" t="s">
        <v>2</v>
      </c>
      <c r="D26" s="48" t="s">
        <v>1</v>
      </c>
      <c r="E26" s="49" t="s">
        <v>2</v>
      </c>
      <c r="F26" s="49" t="s">
        <v>2</v>
      </c>
      <c r="G26" s="43" t="s">
        <v>35</v>
      </c>
      <c r="H26" s="41" t="s">
        <v>34</v>
      </c>
      <c r="I26" s="49" t="s">
        <v>2</v>
      </c>
      <c r="J26" s="37" t="s">
        <v>32</v>
      </c>
      <c r="K26" s="49" t="s">
        <v>2</v>
      </c>
      <c r="L26" s="57" t="s">
        <v>5</v>
      </c>
      <c r="M26" s="48" t="s">
        <v>1</v>
      </c>
      <c r="N26" s="52" t="s">
        <v>25</v>
      </c>
      <c r="O26" s="51" t="s">
        <v>3</v>
      </c>
      <c r="P26" s="50" t="s">
        <v>29</v>
      </c>
      <c r="Q26" s="49" t="s">
        <v>2</v>
      </c>
      <c r="R26" s="48" t="s">
        <v>1</v>
      </c>
      <c r="S26" s="47" t="s">
        <v>0</v>
      </c>
      <c r="T26" s="49" t="s">
        <v>2</v>
      </c>
      <c r="U26" s="48" t="s">
        <v>1</v>
      </c>
      <c r="V26" s="52" t="s">
        <v>25</v>
      </c>
      <c r="W26" s="48" t="s">
        <v>1</v>
      </c>
      <c r="X26" s="50" t="s">
        <v>29</v>
      </c>
      <c r="Y26" s="49" t="s">
        <v>2</v>
      </c>
      <c r="Z26" s="48" t="s">
        <v>1</v>
      </c>
      <c r="AA26" s="49" t="s">
        <v>2</v>
      </c>
      <c r="AB26" s="45" t="s">
        <v>36</v>
      </c>
      <c r="AC26" s="43" t="s">
        <v>35</v>
      </c>
      <c r="AD26" s="48" t="s">
        <v>1</v>
      </c>
      <c r="AE26" s="49" t="s">
        <v>2</v>
      </c>
      <c r="AF26" s="37" t="s">
        <v>32</v>
      </c>
      <c r="AG26" s="49" t="s">
        <v>2</v>
      </c>
      <c r="AH26" s="57" t="s">
        <v>5</v>
      </c>
      <c r="AI26" s="48" t="s">
        <v>1</v>
      </c>
      <c r="AJ26" s="52" t="s">
        <v>25</v>
      </c>
      <c r="AK26" s="51" t="s">
        <v>3</v>
      </c>
      <c r="AL26" s="50" t="s">
        <v>29</v>
      </c>
      <c r="AM26" s="49" t="s">
        <v>2</v>
      </c>
      <c r="AN26" s="48" t="s">
        <v>1</v>
      </c>
      <c r="AO26" s="47" t="s">
        <v>0</v>
      </c>
    </row>
    <row r="27" spans="1:41" ht="14.45" x14ac:dyDescent="0.3">
      <c r="A27" s="27">
        <v>19</v>
      </c>
      <c r="B27" s="51" t="s">
        <v>3</v>
      </c>
      <c r="C27" s="48" t="s">
        <v>1</v>
      </c>
      <c r="D27" s="49" t="s">
        <v>2</v>
      </c>
      <c r="E27" s="48" t="s">
        <v>1</v>
      </c>
      <c r="F27" s="47" t="s">
        <v>0</v>
      </c>
      <c r="G27" s="48" t="s">
        <v>1</v>
      </c>
      <c r="H27" s="49" t="s">
        <v>2</v>
      </c>
      <c r="I27" s="41" t="s">
        <v>34</v>
      </c>
      <c r="J27" s="39" t="s">
        <v>33</v>
      </c>
      <c r="K27" s="48" t="s">
        <v>1</v>
      </c>
      <c r="L27" s="58" t="s">
        <v>28</v>
      </c>
      <c r="M27" s="57" t="s">
        <v>5</v>
      </c>
      <c r="N27" s="56" t="s">
        <v>4</v>
      </c>
      <c r="O27" s="52" t="s">
        <v>25</v>
      </c>
      <c r="P27" s="51" t="s">
        <v>3</v>
      </c>
      <c r="Q27" s="48" t="s">
        <v>1</v>
      </c>
      <c r="R27" s="49" t="s">
        <v>2</v>
      </c>
      <c r="S27" s="48" t="s">
        <v>1</v>
      </c>
      <c r="T27" s="47" t="s">
        <v>0</v>
      </c>
      <c r="U27" s="49" t="s">
        <v>2</v>
      </c>
      <c r="V27" s="48" t="s">
        <v>1</v>
      </c>
      <c r="W27" s="52" t="s">
        <v>25</v>
      </c>
      <c r="X27" s="51" t="s">
        <v>3</v>
      </c>
      <c r="Y27" s="50" t="s">
        <v>29</v>
      </c>
      <c r="Z27" s="49" t="s">
        <v>2</v>
      </c>
      <c r="AA27" s="48" t="s">
        <v>1</v>
      </c>
      <c r="AB27" s="47" t="s">
        <v>0</v>
      </c>
      <c r="AC27" s="48" t="s">
        <v>1</v>
      </c>
      <c r="AD27" s="49" t="s">
        <v>2</v>
      </c>
      <c r="AE27" s="41" t="s">
        <v>34</v>
      </c>
      <c r="AF27" s="39" t="s">
        <v>33</v>
      </c>
      <c r="AG27" s="48" t="s">
        <v>1</v>
      </c>
      <c r="AH27" s="58" t="s">
        <v>28</v>
      </c>
      <c r="AI27" s="57" t="s">
        <v>5</v>
      </c>
      <c r="AJ27" s="56" t="s">
        <v>4</v>
      </c>
      <c r="AK27" s="52" t="s">
        <v>25</v>
      </c>
      <c r="AL27" s="51" t="s">
        <v>3</v>
      </c>
      <c r="AM27" s="48" t="s">
        <v>1</v>
      </c>
      <c r="AN27" s="49" t="s">
        <v>2</v>
      </c>
      <c r="AO27" s="48" t="s">
        <v>1</v>
      </c>
    </row>
    <row r="28" spans="1:41" ht="14.45" x14ac:dyDescent="0.3">
      <c r="A28" s="27">
        <v>20</v>
      </c>
      <c r="B28" s="49" t="s">
        <v>2</v>
      </c>
      <c r="C28" s="48" t="s">
        <v>1</v>
      </c>
      <c r="D28" s="57" t="s">
        <v>5</v>
      </c>
      <c r="E28" s="49" t="s">
        <v>2</v>
      </c>
      <c r="F28" s="48" t="s">
        <v>1</v>
      </c>
      <c r="G28" s="49" t="s">
        <v>2</v>
      </c>
      <c r="H28" s="45" t="s">
        <v>36</v>
      </c>
      <c r="I28" s="43" t="s">
        <v>35</v>
      </c>
      <c r="J28" s="48" t="s">
        <v>1</v>
      </c>
      <c r="K28" s="49" t="s">
        <v>2</v>
      </c>
      <c r="L28" s="37" t="s">
        <v>32</v>
      </c>
      <c r="M28" s="49" t="s">
        <v>2</v>
      </c>
      <c r="N28" s="57" t="s">
        <v>5</v>
      </c>
      <c r="O28" s="48" t="s">
        <v>1</v>
      </c>
      <c r="P28" s="52" t="s">
        <v>25</v>
      </c>
      <c r="Q28" s="51" t="s">
        <v>3</v>
      </c>
      <c r="R28" s="50" t="s">
        <v>29</v>
      </c>
      <c r="S28" s="49" t="s">
        <v>2</v>
      </c>
      <c r="T28" s="48" t="s">
        <v>1</v>
      </c>
      <c r="U28" s="47" t="s">
        <v>0</v>
      </c>
      <c r="V28" s="49" t="s">
        <v>2</v>
      </c>
      <c r="W28" s="48" t="s">
        <v>1</v>
      </c>
      <c r="X28" s="52" t="s">
        <v>25</v>
      </c>
      <c r="Y28" s="48" t="s">
        <v>1</v>
      </c>
      <c r="Z28" s="50" t="s">
        <v>29</v>
      </c>
      <c r="AA28" s="49" t="s">
        <v>2</v>
      </c>
      <c r="AB28" s="48" t="s">
        <v>1</v>
      </c>
      <c r="AC28" s="49" t="s">
        <v>2</v>
      </c>
      <c r="AD28" s="45" t="s">
        <v>36</v>
      </c>
      <c r="AE28" s="43" t="s">
        <v>35</v>
      </c>
      <c r="AF28" s="48" t="s">
        <v>1</v>
      </c>
      <c r="AG28" s="49" t="s">
        <v>2</v>
      </c>
      <c r="AH28" s="37" t="s">
        <v>32</v>
      </c>
      <c r="AI28" s="49" t="s">
        <v>2</v>
      </c>
      <c r="AJ28" s="57" t="s">
        <v>5</v>
      </c>
      <c r="AK28" s="48" t="s">
        <v>1</v>
      </c>
      <c r="AL28" s="52" t="s">
        <v>25</v>
      </c>
      <c r="AM28" s="51" t="s">
        <v>3</v>
      </c>
      <c r="AN28" s="50" t="s">
        <v>29</v>
      </c>
      <c r="AO28" s="49" t="s">
        <v>2</v>
      </c>
    </row>
    <row r="29" spans="1:41" ht="14.45" x14ac:dyDescent="0.3">
      <c r="A29" s="27">
        <v>21</v>
      </c>
      <c r="B29" s="48" t="s">
        <v>1</v>
      </c>
      <c r="C29" s="49" t="s">
        <v>2</v>
      </c>
      <c r="D29" s="51" t="s">
        <v>3</v>
      </c>
      <c r="E29" s="48" t="s">
        <v>1</v>
      </c>
      <c r="F29" s="49" t="s">
        <v>2</v>
      </c>
      <c r="G29" s="48" t="s">
        <v>1</v>
      </c>
      <c r="H29" s="47" t="s">
        <v>0</v>
      </c>
      <c r="I29" s="48" t="s">
        <v>1</v>
      </c>
      <c r="J29" s="49" t="s">
        <v>2</v>
      </c>
      <c r="K29" s="41" t="s">
        <v>34</v>
      </c>
      <c r="L29" s="39" t="s">
        <v>33</v>
      </c>
      <c r="M29" s="48" t="s">
        <v>1</v>
      </c>
      <c r="N29" s="58" t="s">
        <v>28</v>
      </c>
      <c r="O29" s="57" t="s">
        <v>5</v>
      </c>
      <c r="P29" s="56" t="s">
        <v>4</v>
      </c>
      <c r="Q29" s="52" t="s">
        <v>25</v>
      </c>
      <c r="R29" s="51" t="s">
        <v>3</v>
      </c>
      <c r="S29" s="48" t="s">
        <v>1</v>
      </c>
      <c r="T29" s="49" t="s">
        <v>2</v>
      </c>
      <c r="U29" s="48" t="s">
        <v>1</v>
      </c>
      <c r="V29" s="47" t="s">
        <v>0</v>
      </c>
      <c r="W29" s="49" t="s">
        <v>2</v>
      </c>
      <c r="X29" s="48" t="s">
        <v>1</v>
      </c>
      <c r="Y29" s="52" t="s">
        <v>25</v>
      </c>
      <c r="Z29" s="51" t="s">
        <v>3</v>
      </c>
      <c r="AA29" s="50" t="s">
        <v>29</v>
      </c>
      <c r="AB29" s="49" t="s">
        <v>2</v>
      </c>
      <c r="AC29" s="48" t="s">
        <v>1</v>
      </c>
      <c r="AD29" s="47" t="s">
        <v>0</v>
      </c>
      <c r="AE29" s="49" t="s">
        <v>2</v>
      </c>
      <c r="AF29" s="49" t="s">
        <v>2</v>
      </c>
      <c r="AG29" s="41" t="s">
        <v>34</v>
      </c>
      <c r="AH29" s="39" t="s">
        <v>33</v>
      </c>
      <c r="AI29" s="48" t="s">
        <v>1</v>
      </c>
      <c r="AJ29" s="58" t="s">
        <v>28</v>
      </c>
      <c r="AK29" s="57" t="s">
        <v>5</v>
      </c>
      <c r="AL29" s="56" t="s">
        <v>4</v>
      </c>
      <c r="AM29" s="52" t="s">
        <v>25</v>
      </c>
      <c r="AN29" s="51" t="s">
        <v>3</v>
      </c>
      <c r="AO29" s="50" t="s">
        <v>29</v>
      </c>
    </row>
    <row r="30" spans="1:41" ht="14.45" x14ac:dyDescent="0.3">
      <c r="A30" s="27">
        <v>22</v>
      </c>
      <c r="B30" s="49" t="s">
        <v>2</v>
      </c>
      <c r="C30" s="48" t="s">
        <v>1</v>
      </c>
      <c r="D30" s="52" t="s">
        <v>25</v>
      </c>
      <c r="E30" s="48" t="s">
        <v>1</v>
      </c>
      <c r="F30" s="57" t="s">
        <v>5</v>
      </c>
      <c r="G30" s="49" t="s">
        <v>2</v>
      </c>
      <c r="H30" s="48" t="s">
        <v>1</v>
      </c>
      <c r="I30" s="49" t="s">
        <v>2</v>
      </c>
      <c r="J30" s="49" t="s">
        <v>2</v>
      </c>
      <c r="K30" s="43" t="s">
        <v>35</v>
      </c>
      <c r="L30" s="48" t="s">
        <v>1</v>
      </c>
      <c r="M30" s="49" t="s">
        <v>2</v>
      </c>
      <c r="N30" s="37" t="s">
        <v>32</v>
      </c>
      <c r="O30" s="49" t="s">
        <v>2</v>
      </c>
      <c r="P30" s="57" t="s">
        <v>5</v>
      </c>
      <c r="Q30" s="48" t="s">
        <v>1</v>
      </c>
      <c r="R30" s="52" t="s">
        <v>25</v>
      </c>
      <c r="S30" s="51" t="s">
        <v>3</v>
      </c>
      <c r="T30" s="50" t="s">
        <v>29</v>
      </c>
      <c r="U30" s="49" t="s">
        <v>2</v>
      </c>
      <c r="V30" s="48" t="s">
        <v>1</v>
      </c>
      <c r="W30" s="47" t="s">
        <v>0</v>
      </c>
      <c r="X30" s="49" t="s">
        <v>2</v>
      </c>
      <c r="Y30" s="48" t="s">
        <v>1</v>
      </c>
      <c r="Z30" s="52" t="s">
        <v>25</v>
      </c>
      <c r="AA30" s="48" t="s">
        <v>1</v>
      </c>
      <c r="AB30" s="50" t="s">
        <v>29</v>
      </c>
      <c r="AC30" s="49" t="s">
        <v>2</v>
      </c>
      <c r="AD30" s="48" t="s">
        <v>1</v>
      </c>
      <c r="AE30" s="49" t="s">
        <v>2</v>
      </c>
      <c r="AF30" s="45" t="s">
        <v>36</v>
      </c>
      <c r="AG30" s="43" t="s">
        <v>35</v>
      </c>
      <c r="AH30" s="48" t="s">
        <v>1</v>
      </c>
      <c r="AI30" s="49" t="s">
        <v>2</v>
      </c>
      <c r="AJ30" s="37" t="s">
        <v>32</v>
      </c>
      <c r="AK30" s="49" t="s">
        <v>2</v>
      </c>
      <c r="AL30" s="57" t="s">
        <v>5</v>
      </c>
      <c r="AM30" s="48" t="s">
        <v>1</v>
      </c>
      <c r="AN30" s="52" t="s">
        <v>25</v>
      </c>
      <c r="AO30" s="51" t="s">
        <v>3</v>
      </c>
    </row>
    <row r="34" spans="2:6" ht="14.45" x14ac:dyDescent="0.3">
      <c r="C34" s="28" t="s">
        <v>26</v>
      </c>
      <c r="D34" s="28" t="s">
        <v>27</v>
      </c>
    </row>
    <row r="35" spans="2:6" ht="14.45" x14ac:dyDescent="0.3">
      <c r="B35" s="47" t="s">
        <v>0</v>
      </c>
      <c r="C35">
        <f>'PRECAMPAÑA LOC 11 MIN'!H6</f>
        <v>59</v>
      </c>
      <c r="D35">
        <f>COUNTIF($B$9:$AO$30, B35)</f>
        <v>59</v>
      </c>
      <c r="F35">
        <f t="shared" ref="F35:F49" si="0">D35-C35</f>
        <v>0</v>
      </c>
    </row>
    <row r="36" spans="2:6" ht="14.45" x14ac:dyDescent="0.3">
      <c r="B36" s="48" t="s">
        <v>1</v>
      </c>
      <c r="C36">
        <f>'PRECAMPAÑA LOC 11 MIN'!H7</f>
        <v>239</v>
      </c>
      <c r="D36">
        <f t="shared" ref="D36:D49" si="1">COUNTIF($B$9:$AO$30, B36)</f>
        <v>239</v>
      </c>
      <c r="F36">
        <f t="shared" si="0"/>
        <v>0</v>
      </c>
    </row>
    <row r="37" spans="2:6" ht="14.45" x14ac:dyDescent="0.3">
      <c r="B37" s="49" t="s">
        <v>2</v>
      </c>
      <c r="C37">
        <f>'PRECAMPAÑA LOC 11 MIN'!H8</f>
        <v>213</v>
      </c>
      <c r="D37">
        <f t="shared" si="1"/>
        <v>213</v>
      </c>
      <c r="F37">
        <f t="shared" si="0"/>
        <v>0</v>
      </c>
    </row>
    <row r="38" spans="2:6" ht="14.45" x14ac:dyDescent="0.3">
      <c r="B38" s="50" t="s">
        <v>29</v>
      </c>
      <c r="C38">
        <f>'PRECAMPAÑA LOC 11 MIN'!H9</f>
        <v>53</v>
      </c>
      <c r="D38">
        <f>COUNTIF($B$9:$AO$30, B38)</f>
        <v>53</v>
      </c>
      <c r="F38">
        <f t="shared" si="0"/>
        <v>0</v>
      </c>
    </row>
    <row r="39" spans="2:6" ht="14.45" x14ac:dyDescent="0.3">
      <c r="B39" s="51" t="s">
        <v>3</v>
      </c>
      <c r="C39">
        <f>'PRECAMPAÑA LOC 11 MIN'!H10</f>
        <v>61</v>
      </c>
      <c r="D39">
        <f t="shared" si="1"/>
        <v>61</v>
      </c>
      <c r="F39">
        <f t="shared" si="0"/>
        <v>0</v>
      </c>
    </row>
    <row r="40" spans="2:6" ht="14.45" x14ac:dyDescent="0.3">
      <c r="B40" s="52" t="s">
        <v>25</v>
      </c>
      <c r="C40">
        <f>'PRECAMPAÑA LOC 11 MIN'!H11</f>
        <v>78</v>
      </c>
      <c r="D40">
        <f t="shared" si="1"/>
        <v>78</v>
      </c>
      <c r="F40">
        <f t="shared" si="0"/>
        <v>0</v>
      </c>
    </row>
    <row r="41" spans="2:6" ht="14.45" x14ac:dyDescent="0.3">
      <c r="B41" s="53" t="s">
        <v>4</v>
      </c>
      <c r="C41">
        <f>'PRECAMPAÑA LOC 11 MIN'!H12</f>
        <v>19</v>
      </c>
      <c r="D41">
        <f t="shared" si="1"/>
        <v>19</v>
      </c>
      <c r="F41">
        <f t="shared" si="0"/>
        <v>0</v>
      </c>
    </row>
    <row r="42" spans="2:6" ht="14.45" x14ac:dyDescent="0.3">
      <c r="B42" s="54" t="s">
        <v>5</v>
      </c>
      <c r="C42">
        <f>'PRECAMPAÑA LOC 11 MIN'!H13</f>
        <v>44</v>
      </c>
      <c r="D42">
        <f t="shared" si="1"/>
        <v>44</v>
      </c>
      <c r="F42">
        <f t="shared" si="0"/>
        <v>0</v>
      </c>
    </row>
    <row r="43" spans="2:6" ht="14.45" x14ac:dyDescent="0.3">
      <c r="B43" s="55" t="s">
        <v>28</v>
      </c>
      <c r="C43">
        <f>'PRECAMPAÑA LOC 11 MIN'!H14</f>
        <v>19</v>
      </c>
      <c r="D43">
        <f t="shared" si="1"/>
        <v>19</v>
      </c>
      <c r="F43">
        <f t="shared" si="0"/>
        <v>0</v>
      </c>
    </row>
    <row r="44" spans="2:6" ht="14.45" x14ac:dyDescent="0.3">
      <c r="B44" s="38" t="s">
        <v>32</v>
      </c>
      <c r="C44">
        <f>'PRECAMPAÑA LOC 11 MIN'!H15</f>
        <v>19</v>
      </c>
      <c r="D44">
        <f t="shared" si="1"/>
        <v>19</v>
      </c>
      <c r="F44">
        <f t="shared" si="0"/>
        <v>0</v>
      </c>
    </row>
    <row r="45" spans="2:6" x14ac:dyDescent="0.25">
      <c r="B45" s="40" t="s">
        <v>33</v>
      </c>
      <c r="C45">
        <f>'PRECAMPAÑA LOC 11 MIN'!H16</f>
        <v>19</v>
      </c>
      <c r="D45">
        <f t="shared" si="1"/>
        <v>19</v>
      </c>
      <c r="F45">
        <f t="shared" si="0"/>
        <v>0</v>
      </c>
    </row>
    <row r="46" spans="2:6" x14ac:dyDescent="0.25">
      <c r="B46" s="42" t="s">
        <v>34</v>
      </c>
      <c r="C46">
        <f>'PRECAMPAÑA LOC 11 MIN'!H17</f>
        <v>19</v>
      </c>
      <c r="D46">
        <f t="shared" si="1"/>
        <v>19</v>
      </c>
      <c r="F46">
        <f t="shared" si="0"/>
        <v>0</v>
      </c>
    </row>
    <row r="47" spans="2:6" x14ac:dyDescent="0.25">
      <c r="B47" s="44" t="s">
        <v>35</v>
      </c>
      <c r="C47">
        <f>'PRECAMPAÑA LOC 11 MIN'!H18</f>
        <v>19</v>
      </c>
      <c r="D47">
        <f t="shared" si="1"/>
        <v>19</v>
      </c>
      <c r="F47">
        <f t="shared" si="0"/>
        <v>0</v>
      </c>
    </row>
    <row r="48" spans="2:6" x14ac:dyDescent="0.25">
      <c r="B48" s="46" t="s">
        <v>36</v>
      </c>
      <c r="C48">
        <f>'PRECAMPAÑA LOC 11 MIN'!H19</f>
        <v>19</v>
      </c>
      <c r="D48">
        <f t="shared" si="1"/>
        <v>19</v>
      </c>
      <c r="F48">
        <f t="shared" si="0"/>
        <v>0</v>
      </c>
    </row>
    <row r="49" spans="2:6" x14ac:dyDescent="0.25">
      <c r="B49" s="34" t="s">
        <v>30</v>
      </c>
      <c r="C49" s="31">
        <f>'PRECAMPAÑA LOC 11 MIN'!C23</f>
        <v>0</v>
      </c>
      <c r="D49">
        <f t="shared" si="1"/>
        <v>0</v>
      </c>
      <c r="F49">
        <f t="shared" si="0"/>
        <v>0</v>
      </c>
    </row>
    <row r="50" spans="2:6" x14ac:dyDescent="0.25">
      <c r="C50">
        <f>SUM(C35:C49)</f>
        <v>880</v>
      </c>
      <c r="D50">
        <f>SUM(D35:D49)</f>
        <v>880</v>
      </c>
      <c r="F50">
        <f>SUM(F35:F49)</f>
        <v>0</v>
      </c>
    </row>
  </sheetData>
  <mergeCells count="5">
    <mergeCell ref="AE6:AO6"/>
    <mergeCell ref="B4:H4"/>
    <mergeCell ref="A6:A8"/>
    <mergeCell ref="A2:M2"/>
    <mergeCell ref="B6:AD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PRECAMPAÑA </vt:lpstr>
      <vt:lpstr>PRECAMPAÑA LOC 11 MIN</vt:lpstr>
      <vt:lpstr>MODELO PRECAMPAÑA</vt:lpstr>
      <vt:lpstr>'PREMISAS PRECAMPAÑA 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IEPCGro21</cp:lastModifiedBy>
  <cp:lastPrinted>2017-10-02T22:31:50Z</cp:lastPrinted>
  <dcterms:created xsi:type="dcterms:W3CDTF">2015-11-26T20:27:16Z</dcterms:created>
  <dcterms:modified xsi:type="dcterms:W3CDTF">2017-10-12T20:57:44Z</dcterms:modified>
</cp:coreProperties>
</file>