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SIÓN EXTRAORDINARIA\"/>
    </mc:Choice>
  </mc:AlternateContent>
  <bookViews>
    <workbookView xWindow="0" yWindow="0" windowWidth="20490" windowHeight="7650" firstSheet="1" activeTab="2"/>
  </bookViews>
  <sheets>
    <sheet name="PREMISAS PRECAMPAÑA " sheetId="5" state="hidden" r:id="rId1"/>
    <sheet name="CONTEOS 30-70 PRECAMPAÑA" sheetId="6" r:id="rId2"/>
    <sheet name="MODELO PRECAMPAÑA" sheetId="7" r:id="rId3"/>
  </sheets>
  <definedNames>
    <definedName name="_xlnm._FilterDatabase" localSheetId="2" hidden="1">'MODELO PRECAMPAÑA'!$A$7:$AR$29</definedName>
    <definedName name="_xlnm.Print_Area" localSheetId="0">'PREMISAS PRECAMPAÑA '!$A$1:$H$27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7" l="1"/>
  <c r="D35" i="7"/>
  <c r="D36" i="7"/>
  <c r="D37" i="7"/>
  <c r="D38" i="7"/>
  <c r="D39" i="7"/>
  <c r="D40" i="7"/>
  <c r="D41" i="7"/>
  <c r="D33" i="7"/>
  <c r="C5" i="6" l="1"/>
  <c r="C6" i="6"/>
  <c r="C7" i="6"/>
  <c r="C8" i="6"/>
  <c r="C9" i="6"/>
  <c r="C10" i="6"/>
  <c r="C11" i="6"/>
  <c r="C4" i="6"/>
  <c r="B5" i="6"/>
  <c r="B6" i="6"/>
  <c r="B7" i="6"/>
  <c r="B8" i="6"/>
  <c r="B9" i="6"/>
  <c r="B10" i="6"/>
  <c r="B11" i="6"/>
  <c r="B4" i="6"/>
  <c r="F5" i="6"/>
  <c r="F6" i="6"/>
  <c r="F7" i="6"/>
  <c r="F8" i="6"/>
  <c r="F9" i="6"/>
  <c r="F10" i="6"/>
  <c r="F11" i="6"/>
  <c r="F4" i="6"/>
  <c r="E5" i="6"/>
  <c r="E6" i="6"/>
  <c r="E7" i="6"/>
  <c r="E8" i="6"/>
  <c r="E9" i="6"/>
  <c r="E10" i="6"/>
  <c r="E11" i="6"/>
  <c r="E4" i="6"/>
  <c r="A1" i="6" l="1"/>
  <c r="D21" i="5" l="1"/>
  <c r="D10" i="6" s="1"/>
  <c r="A10" i="6"/>
  <c r="A11" i="6" l="1"/>
  <c r="A9" i="6"/>
  <c r="A8" i="6"/>
  <c r="A7" i="6"/>
  <c r="A6" i="6"/>
  <c r="A5" i="6"/>
  <c r="A4" i="6"/>
  <c r="B23" i="5"/>
  <c r="D22" i="5"/>
  <c r="D20" i="5"/>
  <c r="D19" i="5"/>
  <c r="D18" i="5"/>
  <c r="D7" i="6" s="1"/>
  <c r="D17" i="5"/>
  <c r="D16" i="5"/>
  <c r="D15" i="5"/>
  <c r="D4" i="6" s="1"/>
  <c r="D10" i="5"/>
  <c r="E7" i="5"/>
  <c r="E10" i="5" s="1"/>
  <c r="F7" i="5" l="1"/>
  <c r="D6" i="6"/>
  <c r="D9" i="6"/>
  <c r="D8" i="6"/>
  <c r="D5" i="6"/>
  <c r="D11" i="6"/>
  <c r="D23" i="5"/>
  <c r="F10" i="5" l="1"/>
  <c r="B3" i="6"/>
  <c r="B2" i="6"/>
  <c r="G6" i="6"/>
  <c r="G4" i="6"/>
  <c r="D42" i="7"/>
  <c r="D12" i="6"/>
  <c r="E3" i="6"/>
  <c r="G10" i="6" l="1"/>
  <c r="G7" i="6"/>
  <c r="G8" i="6"/>
  <c r="E12" i="6"/>
  <c r="C12" i="6"/>
  <c r="B12" i="6"/>
  <c r="G9" i="6"/>
  <c r="G5" i="6"/>
  <c r="G11" i="6"/>
  <c r="F12" i="6"/>
  <c r="G12" i="6" l="1"/>
  <c r="H7" i="6" s="1"/>
  <c r="H8" i="6" l="1"/>
  <c r="C37" i="7" s="1"/>
  <c r="F37" i="7" s="1"/>
  <c r="H6" i="6"/>
  <c r="C35" i="7" s="1"/>
  <c r="E18" i="5"/>
  <c r="C36" i="7"/>
  <c r="H9" i="6"/>
  <c r="C38" i="7" s="1"/>
  <c r="H4" i="6"/>
  <c r="E15" i="5" s="1"/>
  <c r="H11" i="6"/>
  <c r="H10" i="6"/>
  <c r="H5" i="6"/>
  <c r="C34" i="7" s="1"/>
  <c r="E19" i="5"/>
  <c r="F35" i="7" l="1"/>
  <c r="E20" i="5"/>
  <c r="E17" i="5"/>
  <c r="F34" i="7"/>
  <c r="E16" i="5"/>
  <c r="E21" i="5"/>
  <c r="C39" i="7"/>
  <c r="F36" i="7"/>
  <c r="C33" i="7"/>
  <c r="F38" i="7"/>
  <c r="E22" i="5"/>
  <c r="C40" i="7"/>
  <c r="H12" i="6"/>
  <c r="E23" i="5" l="1"/>
  <c r="E27" i="5" s="1"/>
  <c r="C15" i="6" s="1"/>
  <c r="C41" i="7" s="1"/>
  <c r="F41" i="7" s="1"/>
  <c r="F40" i="7"/>
  <c r="F33" i="7"/>
  <c r="F39" i="7"/>
  <c r="C42" i="7" l="1"/>
  <c r="F42" i="7"/>
</calcChain>
</file>

<file path=xl/sharedStrings.xml><?xml version="1.0" encoding="utf-8"?>
<sst xmlns="http://schemas.openxmlformats.org/spreadsheetml/2006/main" count="422" uniqueCount="38">
  <si>
    <t>PAN</t>
  </si>
  <si>
    <t>PRI</t>
  </si>
  <si>
    <t>PRD</t>
  </si>
  <si>
    <t>PT</t>
  </si>
  <si>
    <t>PVEM</t>
  </si>
  <si>
    <t>MC</t>
  </si>
  <si>
    <t>MORENA</t>
  </si>
  <si>
    <t>Vigencia:</t>
  </si>
  <si>
    <t>No. de
impactos</t>
  </si>
  <si>
    <t>INE</t>
  </si>
  <si>
    <t>ASIGN</t>
  </si>
  <si>
    <t>CONTEO</t>
  </si>
  <si>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</si>
  <si>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</si>
  <si>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</si>
  <si>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</si>
  <si>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Porcentaje correspondiente al 70%
(resultados de la última Elección de Diputados Locales)</t>
  </si>
  <si>
    <t>Fracciones de promocionales sobrantes del 70% proporcional</t>
  </si>
  <si>
    <t>TOTAL</t>
  </si>
  <si>
    <t>Promocionales para el INE</t>
  </si>
  <si>
    <t>ENTIDAD</t>
  </si>
  <si>
    <t>DIAS</t>
  </si>
  <si>
    <t>MINUTOS</t>
  </si>
  <si>
    <t>PROMOCIONALES DIARIOS</t>
  </si>
  <si>
    <t>PROMOCIONALES EN EL PERIODO</t>
  </si>
  <si>
    <t>PORCENTAJE MÍNIMO</t>
  </si>
  <si>
    <t>PARTIDOS</t>
  </si>
  <si>
    <t>PORCENTAJE DE VOTACIÓN</t>
  </si>
  <si>
    <t>PORCENTAJE CORRESPONDIENTE AL 70%</t>
  </si>
  <si>
    <t>PROMOCIONALES DE PRECAMPAÑA</t>
  </si>
  <si>
    <t>Merma de promocionales para el Instituto:</t>
  </si>
  <si>
    <t>GUERRERO</t>
  </si>
  <si>
    <t>PRECAMPAÑA GUERRERO</t>
  </si>
  <si>
    <t>Diciembre</t>
  </si>
  <si>
    <t>PES</t>
  </si>
  <si>
    <t>PAUTA DE PRECAMPAÑA PARA EL PROCESO ELECTORAL LOCAL DE GUERRERO 2020-2021</t>
  </si>
  <si>
    <t>MODELO DE PAUTA DE PRECAMPAÑA PARA EL PROCESO ELECTORAL LOCAL DE GUERRERO 2020-2021</t>
  </si>
  <si>
    <t>23 de diciembre del 2020 al 08 de enero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</si>
</sst>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dd"/>
    <numFmt numFmtId="166" formatCode="ddd"/>
    <numFmt numFmtId="167" formatCode="#,##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1"/>
      <color rgb="FFFF00FF"/>
      <name val="Calibri"/>
      <family val="2"/>
      <scheme val="minor"/>
    </font>
    <font>
      <b/>
      <sz val="10"/>
      <color indexed="13"/>
      <name val="Arial"/>
      <family val="2"/>
    </font>
    <font>
      <b/>
      <sz val="10"/>
      <color rgb="FF0070C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FFFF66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7426BD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9933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5" fontId="4" fillId="5" borderId="1" xfId="1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7" borderId="1" xfId="1" applyNumberFormat="1" applyFont="1" applyFill="1" applyBorder="1" applyAlignment="1" applyProtection="1">
      <alignment horizontal="center" vertical="center"/>
    </xf>
    <xf numFmtId="0" fontId="9" fillId="8" borderId="1" xfId="1" applyNumberFormat="1" applyFont="1" applyFill="1" applyBorder="1" applyAlignment="1" applyProtection="1">
      <alignment horizontal="center" vertical="center"/>
    </xf>
    <xf numFmtId="0" fontId="7" fillId="9" borderId="1" xfId="1" applyNumberFormat="1" applyFont="1" applyFill="1" applyBorder="1" applyAlignment="1" applyProtection="1">
      <alignment horizontal="center" vertical="center"/>
    </xf>
    <xf numFmtId="0" fontId="6" fillId="10" borderId="1" xfId="1" applyNumberFormat="1" applyFont="1" applyFill="1" applyBorder="1" applyAlignment="1" applyProtection="1">
      <alignment horizontal="center" vertical="center"/>
    </xf>
    <xf numFmtId="0" fontId="10" fillId="11" borderId="1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2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" fillId="12" borderId="1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0" xfId="0"/>
    <xf numFmtId="0" fontId="15" fillId="13" borderId="1" xfId="2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6" fillId="14" borderId="1" xfId="1" applyNumberFormat="1" applyFont="1" applyFill="1" applyBorder="1" applyAlignment="1" applyProtection="1">
      <alignment horizontal="center" vertical="center" wrapText="1"/>
    </xf>
    <xf numFmtId="0" fontId="17" fillId="19" borderId="1" xfId="0" applyNumberFormat="1" applyFont="1" applyFill="1" applyBorder="1" applyAlignment="1" applyProtection="1">
      <alignment horizontal="center" vertical="center" wrapText="1"/>
    </xf>
    <xf numFmtId="0" fontId="17" fillId="15" borderId="1" xfId="0" applyNumberFormat="1" applyFont="1" applyFill="1" applyBorder="1" applyAlignment="1" applyProtection="1">
      <alignment horizontal="center" vertical="center" wrapText="1"/>
    </xf>
    <xf numFmtId="0" fontId="18" fillId="16" borderId="1" xfId="0" applyNumberFormat="1" applyFont="1" applyFill="1" applyBorder="1" applyAlignment="1" applyProtection="1">
      <alignment horizontal="center" vertical="center" wrapText="1"/>
    </xf>
    <xf numFmtId="0" fontId="16" fillId="14" borderId="1" xfId="0" applyNumberFormat="1" applyFont="1" applyFill="1" applyBorder="1" applyAlignment="1" applyProtection="1">
      <alignment horizontal="center" vertical="center" wrapText="1"/>
    </xf>
    <xf numFmtId="0" fontId="16" fillId="17" borderId="1" xfId="0" applyNumberFormat="1" applyFont="1" applyFill="1" applyBorder="1" applyAlignment="1" applyProtection="1">
      <alignment horizontal="center" vertical="center" wrapText="1"/>
    </xf>
    <xf numFmtId="0" fontId="19" fillId="15" borderId="1" xfId="0" applyNumberFormat="1" applyFont="1" applyFill="1" applyBorder="1" applyAlignment="1" applyProtection="1">
      <alignment horizontal="center" vertical="center" wrapText="1"/>
    </xf>
    <xf numFmtId="0" fontId="17" fillId="18" borderId="1" xfId="0" applyNumberFormat="1" applyFont="1" applyFill="1" applyBorder="1" applyAlignment="1" applyProtection="1">
      <alignment horizontal="center" vertical="center" wrapText="1"/>
    </xf>
    <xf numFmtId="0" fontId="17" fillId="20" borderId="1" xfId="0" applyNumberFormat="1" applyFont="1" applyFill="1" applyBorder="1" applyAlignment="1" applyProtection="1">
      <alignment horizontal="center" vertical="center" wrapText="1"/>
    </xf>
    <xf numFmtId="0" fontId="17" fillId="15" borderId="1" xfId="1" applyNumberFormat="1" applyFont="1" applyFill="1" applyBorder="1" applyAlignment="1" applyProtection="1">
      <alignment horizontal="center" vertical="center" wrapText="1"/>
    </xf>
    <xf numFmtId="0" fontId="18" fillId="16" borderId="1" xfId="1" applyNumberFormat="1" applyFont="1" applyFill="1" applyBorder="1" applyAlignment="1" applyProtection="1">
      <alignment horizontal="center" vertical="center" wrapText="1"/>
    </xf>
    <xf numFmtId="0" fontId="19" fillId="15" borderId="1" xfId="1" applyNumberFormat="1" applyFont="1" applyFill="1" applyBorder="1" applyAlignment="1" applyProtection="1">
      <alignment horizontal="center" vertical="center" wrapText="1"/>
    </xf>
    <xf numFmtId="0" fontId="16" fillId="17" borderId="1" xfId="1" applyNumberFormat="1" applyFont="1" applyFill="1" applyBorder="1" applyAlignment="1" applyProtection="1">
      <alignment horizontal="center" vertical="center" wrapText="1"/>
    </xf>
    <xf numFmtId="0" fontId="17" fillId="20" borderId="1" xfId="2" applyNumberFormat="1" applyFont="1" applyFill="1" applyBorder="1" applyAlignment="1" applyProtection="1">
      <alignment horizontal="center" vertical="center" wrapText="1"/>
    </xf>
    <xf numFmtId="0" fontId="17" fillId="18" borderId="1" xfId="1" applyNumberFormat="1" applyFont="1" applyFill="1" applyBorder="1" applyAlignment="1" applyProtection="1">
      <alignment horizontal="center" vertical="center" wrapText="1"/>
    </xf>
    <xf numFmtId="0" fontId="17" fillId="19" borderId="1" xfId="1" applyNumberFormat="1" applyFont="1" applyFill="1" applyBorder="1" applyAlignment="1" applyProtection="1">
      <alignment horizontal="center" vertical="center" wrapText="1"/>
    </xf>
    <xf numFmtId="0" fontId="1" fillId="12" borderId="8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0"/>
  <sheetViews>
    <sheetView view="pageBreakPreview" zoomScale="85" zoomScaleNormal="90" zoomScaleSheetLayoutView="85" workbookViewId="0">
      <selection activeCell="K26" sqref="K26"/>
    </sheetView>
  </sheetViews>
  <sheetFormatPr baseColWidth="10" defaultRowHeight="15" x14ac:dyDescent="0.25"/>
  <cols>
    <col min="1" max="1" width="17.42578125" bestFit="1" customWidth="1"/>
    <col min="2" max="2" width="12.1406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80" t="s">
        <v>35</v>
      </c>
      <c r="B1" s="81"/>
      <c r="C1" s="81"/>
      <c r="D1" s="81"/>
      <c r="E1" s="81"/>
      <c r="F1" s="81"/>
    </row>
    <row r="3" spans="1:6" x14ac:dyDescent="0.25">
      <c r="A3" s="33" t="s">
        <v>20</v>
      </c>
      <c r="B3" s="82" t="s">
        <v>31</v>
      </c>
      <c r="C3" s="83"/>
      <c r="D3" s="84"/>
      <c r="E3" s="84"/>
      <c r="F3" s="84"/>
    </row>
    <row r="5" spans="1:6" ht="14.45" customHeight="1" x14ac:dyDescent="0.25">
      <c r="A5" s="85"/>
      <c r="B5" s="79"/>
      <c r="C5" s="86" t="s">
        <v>32</v>
      </c>
      <c r="D5" s="86"/>
      <c r="E5" s="86"/>
      <c r="F5" s="86"/>
    </row>
    <row r="6" spans="1:6" ht="30" x14ac:dyDescent="0.25">
      <c r="A6" s="85"/>
      <c r="B6" s="79"/>
      <c r="C6" s="34" t="s">
        <v>21</v>
      </c>
      <c r="D6" s="34" t="s">
        <v>22</v>
      </c>
      <c r="E6" s="34" t="s">
        <v>23</v>
      </c>
      <c r="F6" s="34" t="s">
        <v>24</v>
      </c>
    </row>
    <row r="7" spans="1:6" x14ac:dyDescent="0.25">
      <c r="A7" s="79"/>
      <c r="B7" s="79"/>
      <c r="C7" s="35">
        <v>17</v>
      </c>
      <c r="D7" s="35">
        <v>11</v>
      </c>
      <c r="E7" s="36">
        <f>D7*2</f>
        <v>22</v>
      </c>
      <c r="F7" s="37">
        <f>C7*E7</f>
        <v>374</v>
      </c>
    </row>
    <row r="8" spans="1:6" x14ac:dyDescent="0.25">
      <c r="A8" s="73"/>
      <c r="B8" s="73"/>
      <c r="C8" s="38"/>
      <c r="D8" s="39"/>
      <c r="E8" s="38"/>
      <c r="F8" s="38"/>
    </row>
    <row r="9" spans="1:6" x14ac:dyDescent="0.25">
      <c r="A9" s="73"/>
      <c r="B9" s="73"/>
      <c r="C9" s="38"/>
      <c r="D9" s="38"/>
      <c r="E9" s="38"/>
      <c r="F9" s="38"/>
    </row>
    <row r="10" spans="1:6" x14ac:dyDescent="0.25">
      <c r="A10" s="74" t="s">
        <v>18</v>
      </c>
      <c r="B10" s="75"/>
      <c r="C10" s="76"/>
      <c r="D10" s="36">
        <f>SUM(D7:D9)</f>
        <v>11</v>
      </c>
      <c r="E10" s="36">
        <f>SUM(E7:E9)</f>
        <v>22</v>
      </c>
      <c r="F10" s="37">
        <f>SUM(F7:F9)</f>
        <v>374</v>
      </c>
    </row>
    <row r="12" spans="1:6" x14ac:dyDescent="0.25">
      <c r="A12" s="77" t="s">
        <v>25</v>
      </c>
      <c r="B12" s="78"/>
      <c r="C12" s="40">
        <v>3</v>
      </c>
    </row>
    <row r="14" spans="1:6" ht="50.25" customHeight="1" x14ac:dyDescent="0.25">
      <c r="A14" s="3" t="s">
        <v>26</v>
      </c>
      <c r="B14" s="74" t="s">
        <v>27</v>
      </c>
      <c r="C14" s="76"/>
      <c r="D14" s="34" t="s">
        <v>28</v>
      </c>
      <c r="E14" s="34" t="s">
        <v>29</v>
      </c>
    </row>
    <row r="15" spans="1:6" x14ac:dyDescent="0.25">
      <c r="A15" s="2" t="s">
        <v>0</v>
      </c>
      <c r="B15" s="71">
        <v>4.8939795113100812</v>
      </c>
      <c r="C15" s="72"/>
      <c r="D15" s="41">
        <f t="shared" ref="D15:D22" si="0">IF(B15&gt;=$C$12,(B15*100)/SUMIF($B$15:$C$22,CONCATENATE("&gt;=",$C$12)),0)</f>
        <v>4.8939795113100812</v>
      </c>
      <c r="E15" s="42">
        <f>'CONTEOS 30-70 PRECAMPAÑA'!H4</f>
        <v>26</v>
      </c>
    </row>
    <row r="16" spans="1:6" x14ac:dyDescent="0.25">
      <c r="A16" s="2" t="s">
        <v>1</v>
      </c>
      <c r="B16" s="71">
        <v>22.343956278994302</v>
      </c>
      <c r="C16" s="72"/>
      <c r="D16" s="41">
        <f t="shared" si="0"/>
        <v>22.343956278994302</v>
      </c>
      <c r="E16" s="42">
        <f>'CONTEOS 30-70 PRECAMPAÑA'!H5</f>
        <v>72</v>
      </c>
    </row>
    <row r="17" spans="1:6" x14ac:dyDescent="0.25">
      <c r="A17" s="2" t="s">
        <v>2</v>
      </c>
      <c r="B17" s="71">
        <v>18.720968824444821</v>
      </c>
      <c r="C17" s="72"/>
      <c r="D17" s="41">
        <f t="shared" si="0"/>
        <v>18.720968824444821</v>
      </c>
      <c r="E17" s="42">
        <f>'CONTEOS 30-70 PRECAMPAÑA'!H6</f>
        <v>63</v>
      </c>
    </row>
    <row r="18" spans="1:6" x14ac:dyDescent="0.25">
      <c r="A18" s="2" t="s">
        <v>3</v>
      </c>
      <c r="B18" s="71">
        <v>6.7835411949523188</v>
      </c>
      <c r="C18" s="72"/>
      <c r="D18" s="41">
        <f t="shared" si="0"/>
        <v>6.7835411949523188</v>
      </c>
      <c r="E18" s="42">
        <f>'CONTEOS 30-70 PRECAMPAÑA'!H7</f>
        <v>31</v>
      </c>
    </row>
    <row r="19" spans="1:6" x14ac:dyDescent="0.25">
      <c r="A19" s="2" t="s">
        <v>4</v>
      </c>
      <c r="B19" s="71">
        <v>5.3866521126656686</v>
      </c>
      <c r="C19" s="72"/>
      <c r="D19" s="41">
        <f t="shared" si="0"/>
        <v>5.3866521126656686</v>
      </c>
      <c r="E19" s="42">
        <f>'CONTEOS 30-70 PRECAMPAÑA'!H8</f>
        <v>28</v>
      </c>
    </row>
    <row r="20" spans="1:6" x14ac:dyDescent="0.25">
      <c r="A20" s="2" t="s">
        <v>5</v>
      </c>
      <c r="B20" s="71">
        <v>4.2066717310656632</v>
      </c>
      <c r="C20" s="72"/>
      <c r="D20" s="41">
        <f t="shared" si="0"/>
        <v>4.2066717310656632</v>
      </c>
      <c r="E20" s="42">
        <f>'CONTEOS 30-70 PRECAMPAÑA'!H9</f>
        <v>25</v>
      </c>
    </row>
    <row r="21" spans="1:6" s="46" customFormat="1" x14ac:dyDescent="0.25">
      <c r="A21" s="2" t="s">
        <v>6</v>
      </c>
      <c r="B21" s="71">
        <v>37.664230346567152</v>
      </c>
      <c r="C21" s="72"/>
      <c r="D21" s="41">
        <f t="shared" ref="D21" si="1">IF(B21&gt;=$C$12,(B21*100)/SUMIF($B$15:$C$22,CONCATENATE("&gt;=",$C$12)),0)</f>
        <v>37.664230346567152</v>
      </c>
      <c r="E21" s="42">
        <f>'CONTEOS 30-70 PRECAMPAÑA'!H10</f>
        <v>112</v>
      </c>
    </row>
    <row r="22" spans="1:6" x14ac:dyDescent="0.25">
      <c r="A22" s="2" t="s">
        <v>34</v>
      </c>
      <c r="B22" s="71">
        <v>0</v>
      </c>
      <c r="C22" s="72"/>
      <c r="D22" s="41">
        <f t="shared" si="0"/>
        <v>0</v>
      </c>
      <c r="E22" s="42">
        <f>'CONTEOS 30-70 PRECAMPAÑA'!H11</f>
        <v>14</v>
      </c>
    </row>
    <row r="23" spans="1:6" x14ac:dyDescent="0.25">
      <c r="A23" s="33" t="s">
        <v>18</v>
      </c>
      <c r="B23" s="69">
        <f>SUM(B15:C22)</f>
        <v>100</v>
      </c>
      <c r="C23" s="69"/>
      <c r="D23" s="30">
        <f>SUM(D15:D22)</f>
        <v>100</v>
      </c>
      <c r="E23" s="43">
        <f>SUM(E15:E22)</f>
        <v>371</v>
      </c>
    </row>
    <row r="25" spans="1:6" x14ac:dyDescent="0.25">
      <c r="A25" s="70"/>
      <c r="B25" s="70"/>
      <c r="C25" s="70"/>
      <c r="D25" s="70"/>
    </row>
    <row r="26" spans="1:6" ht="15.75" thickBot="1" x14ac:dyDescent="0.3"/>
    <row r="27" spans="1:6" ht="15.75" thickBot="1" x14ac:dyDescent="0.3">
      <c r="A27" s="67" t="s">
        <v>30</v>
      </c>
      <c r="B27" s="68"/>
      <c r="C27" s="68"/>
      <c r="D27" s="68"/>
      <c r="E27" s="31">
        <f>F10-E23</f>
        <v>3</v>
      </c>
    </row>
    <row r="28" spans="1:6" x14ac:dyDescent="0.25">
      <c r="F28" s="44"/>
    </row>
    <row r="29" spans="1:6" ht="15" customHeight="1" x14ac:dyDescent="0.25">
      <c r="F29" s="45"/>
    </row>
    <row r="30" spans="1:6" x14ac:dyDescent="0.25">
      <c r="F30" s="44"/>
    </row>
  </sheetData>
  <dataConsolidate/>
  <mergeCells count="22">
    <mergeCell ref="A7:B7"/>
    <mergeCell ref="A1:F1"/>
    <mergeCell ref="B3:C3"/>
    <mergeCell ref="D3:F3"/>
    <mergeCell ref="A5:B6"/>
    <mergeCell ref="C5:F5"/>
    <mergeCell ref="A27:D27"/>
    <mergeCell ref="B23:C23"/>
    <mergeCell ref="A25:D25"/>
    <mergeCell ref="B22:C22"/>
    <mergeCell ref="A8:B8"/>
    <mergeCell ref="A9:B9"/>
    <mergeCell ref="A10:C10"/>
    <mergeCell ref="A12:B12"/>
    <mergeCell ref="B14:C14"/>
    <mergeCell ref="B15:C15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L15"/>
  <sheetViews>
    <sheetView view="pageBreakPreview" topLeftCell="C7" zoomScale="115" zoomScaleNormal="80" zoomScaleSheetLayoutView="115" workbookViewId="0">
      <selection activeCell="D3" sqref="D3"/>
    </sheetView>
  </sheetViews>
  <sheetFormatPr baseColWidth="10" defaultColWidth="11.42578125" defaultRowHeight="15" x14ac:dyDescent="0.25"/>
  <cols>
    <col min="1" max="1" width="19.7109375" style="19" customWidth="1"/>
    <col min="2" max="4" width="20" style="19" customWidth="1"/>
    <col min="5" max="5" width="30.85546875" style="19" bestFit="1" customWidth="1"/>
    <col min="6" max="6" width="26.7109375" style="19" bestFit="1" customWidth="1"/>
    <col min="7" max="7" width="15.85546875" style="19" customWidth="1"/>
    <col min="8" max="8" width="16.42578125" style="19" customWidth="1"/>
    <col min="9" max="9" width="22" style="19" customWidth="1"/>
    <col min="10" max="12" width="11.5703125" customWidth="1"/>
    <col min="13" max="16384" width="11.42578125" style="19"/>
  </cols>
  <sheetData>
    <row r="1" spans="1:12" ht="43.15" customHeight="1" x14ac:dyDescent="0.25">
      <c r="A1" s="87" t="str">
        <f>CONCATENATE("
CALCULO DE DISTRIBUCIÓN DE LOS MENSAJES DE PRECAMPAÑA PARA EL PROCESO ELECTORAL LOCAL
 ",'PREMISAS PRECAMPAÑA '!B3, " ", 2020, "-",2021)</f>
        <v xml:space="preserve">
CALCULO DE DISTRIBUCIÓN DE LOS MENSAJES DE PRECAMPAÑA PARA EL PROCESO ELECTORAL LOCAL
 GUERRERO 2020-2021</v>
      </c>
      <c r="B1" s="87"/>
      <c r="C1" s="87"/>
      <c r="D1" s="87"/>
      <c r="E1" s="87"/>
      <c r="F1" s="87"/>
      <c r="G1" s="87"/>
      <c r="H1" s="87"/>
    </row>
    <row r="2" spans="1:12" ht="32.450000000000003" customHeight="1" x14ac:dyDescent="0.25">
      <c r="A2" s="88" t="s">
        <v>12</v>
      </c>
      <c r="B2" s="90" t="str">
        <f>CONCATENATE("DURACIÓN: ",'PREMISAS PRECAMPAÑA '!C7," DÍAS
TOTAL DE PROMOCIONALES DE 30 SEGUNDOS EN CADA ESTACIÓN DE RADIO O CANAL DE TELEVISIÓN:  ", ('PREMISAS PRECAMPAÑA '!F7), " PROMOCIONALES")</f>
        <v>DURACIÓN: 17 DÍAS
TOTAL DE PROMOCIONALES DE 30 SEGUNDOS EN CADA ESTACIÓN DE RADIO O CANAL DE TELEVISIÓN:  374 PROMOCIONALES</v>
      </c>
      <c r="C2" s="90"/>
      <c r="D2" s="90"/>
      <c r="E2" s="90"/>
      <c r="F2" s="90"/>
      <c r="G2" s="88" t="s">
        <v>13</v>
      </c>
      <c r="H2" s="91" t="s">
        <v>14</v>
      </c>
    </row>
    <row r="3" spans="1:12" ht="97.5" customHeight="1" x14ac:dyDescent="0.25">
      <c r="A3" s="89"/>
      <c r="B3" s="20" t="str">
        <f>CONCATENATE(('PREMISAS PRECAMPAÑA '!F7)*0.3," promocionales (30%)
 Se distribuyen de manera igualitaria entre el número de partidos contendientes
(A)")</f>
        <v>112.2 promocionales (30%)
 Se distribuyen de manera igualitaria entre el número de partidos contendientes
(A)</v>
      </c>
      <c r="C3" s="20" t="s">
        <v>15</v>
      </c>
      <c r="D3" s="20" t="s">
        <v>16</v>
      </c>
      <c r="E3" s="20" t="str">
        <f>CONCATENATE(('PREMISAS PRECAMPAÑA '!F7)*0.7," promocionales 
(70% Distribución Proporcional)
% Fuerza Electoral de los partidos 
(C) ")</f>
        <v xml:space="preserve">261.8 promocionales 
(70% Distribución Proporcional)
% Fuerza Electoral de los partidos 
(C) </v>
      </c>
      <c r="F3" s="20" t="s">
        <v>17</v>
      </c>
      <c r="G3" s="89"/>
      <c r="H3" s="88"/>
    </row>
    <row r="4" spans="1:12" ht="28.15" customHeight="1" x14ac:dyDescent="0.25">
      <c r="A4" s="21" t="str">
        <f>'PREMISAS PRECAMPAÑA '!A15</f>
        <v>PAN</v>
      </c>
      <c r="B4" s="22">
        <f>TRUNC(112.2/8)</f>
        <v>14</v>
      </c>
      <c r="C4" s="23">
        <f>112.2/8-B4</f>
        <v>2.5000000000000355E-2</v>
      </c>
      <c r="D4" s="49">
        <f>'PREMISAS PRECAMPAÑA '!D15</f>
        <v>4.8939795113100812</v>
      </c>
      <c r="E4" s="24">
        <f>TRUNC(261.8*D4%)</f>
        <v>12</v>
      </c>
      <c r="F4" s="25">
        <f>261.8*D4%-E4</f>
        <v>0.81243836060979469</v>
      </c>
      <c r="G4" s="24">
        <f>B4+E4</f>
        <v>26</v>
      </c>
      <c r="H4" s="24">
        <f>IF('PREMISAS PRECAMPAÑA '!$F$10-'CONTEOS 30-70 PRECAMPAÑA'!$G$12&gt;=COUNTA('CONTEOS 30-70 PRECAMPAÑA'!$A$4:$A$11),'CONTEOS 30-70 PRECAMPAÑA'!G4+1,'CONTEOS 30-70 PRECAMPAÑA'!G4)</f>
        <v>26</v>
      </c>
    </row>
    <row r="5" spans="1:12" ht="28.15" customHeight="1" x14ac:dyDescent="0.25">
      <c r="A5" s="21" t="str">
        <f>'PREMISAS PRECAMPAÑA '!A16</f>
        <v>PRI</v>
      </c>
      <c r="B5" s="22">
        <f t="shared" ref="B5:B11" si="0">TRUNC(112.2/8)</f>
        <v>14</v>
      </c>
      <c r="C5" s="23">
        <f t="shared" ref="C5:C11" si="1">112.2/8-B5</f>
        <v>2.5000000000000355E-2</v>
      </c>
      <c r="D5" s="49">
        <f>'PREMISAS PRECAMPAÑA '!D16</f>
        <v>22.343956278994302</v>
      </c>
      <c r="E5" s="24">
        <f t="shared" ref="E5:E11" si="2">TRUNC(261.8*D5%)</f>
        <v>58</v>
      </c>
      <c r="F5" s="25">
        <f t="shared" ref="F5:F11" si="3">261.8*D5%-E5</f>
        <v>0.49647753840708475</v>
      </c>
      <c r="G5" s="24">
        <f t="shared" ref="G5:G11" si="4">B5+E5</f>
        <v>72</v>
      </c>
      <c r="H5" s="24">
        <f>IF('PREMISAS PRECAMPAÑA '!$F$10-'CONTEOS 30-70 PRECAMPAÑA'!$G$12&gt;=COUNTA('CONTEOS 30-70 PRECAMPAÑA'!$A$4:$A$11),'CONTEOS 30-70 PRECAMPAÑA'!G5+1,'CONTEOS 30-70 PRECAMPAÑA'!G5)</f>
        <v>72</v>
      </c>
    </row>
    <row r="6" spans="1:12" ht="28.15" customHeight="1" x14ac:dyDescent="0.25">
      <c r="A6" s="21" t="str">
        <f>'PREMISAS PRECAMPAÑA '!A17</f>
        <v>PRD</v>
      </c>
      <c r="B6" s="22">
        <f t="shared" si="0"/>
        <v>14</v>
      </c>
      <c r="C6" s="23">
        <f t="shared" si="1"/>
        <v>2.5000000000000355E-2</v>
      </c>
      <c r="D6" s="49">
        <f>'PREMISAS PRECAMPAÑA '!D17</f>
        <v>18.720968824444821</v>
      </c>
      <c r="E6" s="24">
        <f t="shared" si="2"/>
        <v>49</v>
      </c>
      <c r="F6" s="25">
        <f t="shared" si="3"/>
        <v>1.1496382396536831E-2</v>
      </c>
      <c r="G6" s="24">
        <f t="shared" si="4"/>
        <v>63</v>
      </c>
      <c r="H6" s="24">
        <f>IF('PREMISAS PRECAMPAÑA '!$F$10-'CONTEOS 30-70 PRECAMPAÑA'!$G$12&gt;=COUNTA('CONTEOS 30-70 PRECAMPAÑA'!$A$4:$A$11),'CONTEOS 30-70 PRECAMPAÑA'!G6+1,'CONTEOS 30-70 PRECAMPAÑA'!G6)</f>
        <v>63</v>
      </c>
    </row>
    <row r="7" spans="1:12" ht="28.15" customHeight="1" x14ac:dyDescent="0.25">
      <c r="A7" s="21" t="str">
        <f>'PREMISAS PRECAMPAÑA '!A18</f>
        <v>PT</v>
      </c>
      <c r="B7" s="22">
        <f t="shared" si="0"/>
        <v>14</v>
      </c>
      <c r="C7" s="23">
        <f t="shared" si="1"/>
        <v>2.5000000000000355E-2</v>
      </c>
      <c r="D7" s="49">
        <f>'PREMISAS PRECAMPAÑA '!D18</f>
        <v>6.7835411949523188</v>
      </c>
      <c r="E7" s="24">
        <f t="shared" si="2"/>
        <v>17</v>
      </c>
      <c r="F7" s="25">
        <f t="shared" si="3"/>
        <v>0.75931084838517293</v>
      </c>
      <c r="G7" s="24">
        <f>B7+E7</f>
        <v>31</v>
      </c>
      <c r="H7" s="24">
        <f>IF('PREMISAS PRECAMPAÑA '!$F$10-'CONTEOS 30-70 PRECAMPAÑA'!$G$12&gt;=COUNTA('CONTEOS 30-70 PRECAMPAÑA'!$A$4:$A$11),'CONTEOS 30-70 PRECAMPAÑA'!G7+1,'CONTEOS 30-70 PRECAMPAÑA'!G7)</f>
        <v>31</v>
      </c>
    </row>
    <row r="8" spans="1:12" ht="28.15" customHeight="1" x14ac:dyDescent="0.25">
      <c r="A8" s="21" t="str">
        <f>'PREMISAS PRECAMPAÑA '!A19</f>
        <v>PVEM</v>
      </c>
      <c r="B8" s="22">
        <f t="shared" si="0"/>
        <v>14</v>
      </c>
      <c r="C8" s="23">
        <f t="shared" si="1"/>
        <v>2.5000000000000355E-2</v>
      </c>
      <c r="D8" s="49">
        <f>'PREMISAS PRECAMPAÑA '!D19</f>
        <v>5.3866521126656686</v>
      </c>
      <c r="E8" s="24">
        <f t="shared" si="2"/>
        <v>14</v>
      </c>
      <c r="F8" s="25">
        <f t="shared" si="3"/>
        <v>0.10225523095872013</v>
      </c>
      <c r="G8" s="24">
        <f t="shared" si="4"/>
        <v>28</v>
      </c>
      <c r="H8" s="24">
        <f>IF('PREMISAS PRECAMPAÑA '!$F$10-'CONTEOS 30-70 PRECAMPAÑA'!$G$12&gt;=COUNTA('CONTEOS 30-70 PRECAMPAÑA'!$A$4:$A$11),'CONTEOS 30-70 PRECAMPAÑA'!G8+1,'CONTEOS 30-70 PRECAMPAÑA'!G8)</f>
        <v>28</v>
      </c>
    </row>
    <row r="9" spans="1:12" ht="28.15" customHeight="1" x14ac:dyDescent="0.25">
      <c r="A9" s="21" t="str">
        <f>'PREMISAS PRECAMPAÑA '!A20</f>
        <v>MC</v>
      </c>
      <c r="B9" s="22">
        <f t="shared" si="0"/>
        <v>14</v>
      </c>
      <c r="C9" s="23">
        <f t="shared" si="1"/>
        <v>2.5000000000000355E-2</v>
      </c>
      <c r="D9" s="49">
        <f>'PREMISAS PRECAMPAÑA '!D20</f>
        <v>4.2066717310656632</v>
      </c>
      <c r="E9" s="24">
        <f t="shared" si="2"/>
        <v>11</v>
      </c>
      <c r="F9" s="25">
        <f t="shared" si="3"/>
        <v>1.3066591929906224E-2</v>
      </c>
      <c r="G9" s="24">
        <f>B9+E9</f>
        <v>25</v>
      </c>
      <c r="H9" s="24">
        <f>IF('PREMISAS PRECAMPAÑA '!$F$10-'CONTEOS 30-70 PRECAMPAÑA'!$G$12&gt;=COUNTA('CONTEOS 30-70 PRECAMPAÑA'!$A$4:$A$11),'CONTEOS 30-70 PRECAMPAÑA'!G9+1,'CONTEOS 30-70 PRECAMPAÑA'!G9)</f>
        <v>25</v>
      </c>
    </row>
    <row r="10" spans="1:12" ht="28.15" customHeight="1" x14ac:dyDescent="0.25">
      <c r="A10" s="21" t="str">
        <f>'PREMISAS PRECAMPAÑA '!A21</f>
        <v>MORENA</v>
      </c>
      <c r="B10" s="22">
        <f t="shared" si="0"/>
        <v>14</v>
      </c>
      <c r="C10" s="23">
        <f t="shared" si="1"/>
        <v>2.5000000000000355E-2</v>
      </c>
      <c r="D10" s="49">
        <f>'PREMISAS PRECAMPAÑA '!D21</f>
        <v>37.664230346567152</v>
      </c>
      <c r="E10" s="24">
        <f t="shared" si="2"/>
        <v>98</v>
      </c>
      <c r="F10" s="25">
        <f t="shared" si="3"/>
        <v>0.60495504731279937</v>
      </c>
      <c r="G10" s="24">
        <f t="shared" ref="G10" si="5">B10+E10</f>
        <v>112</v>
      </c>
      <c r="H10" s="24">
        <f>IF('PREMISAS PRECAMPAÑA '!$F$10-'CONTEOS 30-70 PRECAMPAÑA'!$G$12&gt;=COUNTA('CONTEOS 30-70 PRECAMPAÑA'!$A$4:$A$11),'CONTEOS 30-70 PRECAMPAÑA'!G10+1,'CONTEOS 30-70 PRECAMPAÑA'!G10)</f>
        <v>112</v>
      </c>
      <c r="J10" s="46"/>
      <c r="K10" s="46"/>
      <c r="L10" s="46"/>
    </row>
    <row r="11" spans="1:12" ht="28.15" customHeight="1" x14ac:dyDescent="0.25">
      <c r="A11" s="21" t="str">
        <f>'PREMISAS PRECAMPAÑA '!A22</f>
        <v>PES</v>
      </c>
      <c r="B11" s="22">
        <f t="shared" si="0"/>
        <v>14</v>
      </c>
      <c r="C11" s="23">
        <f t="shared" si="1"/>
        <v>2.5000000000000355E-2</v>
      </c>
      <c r="D11" s="49">
        <f>'PREMISAS PRECAMPAÑA '!D22</f>
        <v>0</v>
      </c>
      <c r="E11" s="24">
        <f t="shared" si="2"/>
        <v>0</v>
      </c>
      <c r="F11" s="25">
        <f t="shared" si="3"/>
        <v>0</v>
      </c>
      <c r="G11" s="24">
        <f t="shared" si="4"/>
        <v>14</v>
      </c>
      <c r="H11" s="24">
        <f>IF('PREMISAS PRECAMPAÑA '!$F$10-'CONTEOS 30-70 PRECAMPAÑA'!$G$12&gt;=COUNTA('CONTEOS 30-70 PRECAMPAÑA'!$A$4:$A$11),'CONTEOS 30-70 PRECAMPAÑA'!G11+1,'CONTEOS 30-70 PRECAMPAÑA'!G11)</f>
        <v>14</v>
      </c>
    </row>
    <row r="12" spans="1:12" ht="23.25" customHeight="1" x14ac:dyDescent="0.25">
      <c r="A12" s="26" t="s">
        <v>18</v>
      </c>
      <c r="B12" s="27">
        <f t="shared" ref="B12:H12" si="6">SUM(B4:B11)</f>
        <v>112</v>
      </c>
      <c r="C12" s="28">
        <f t="shared" si="6"/>
        <v>0.20000000000000284</v>
      </c>
      <c r="D12" s="29">
        <f t="shared" si="6"/>
        <v>100</v>
      </c>
      <c r="E12" s="30">
        <f t="shared" si="6"/>
        <v>259</v>
      </c>
      <c r="F12" s="28">
        <f t="shared" si="6"/>
        <v>2.8000000000000149</v>
      </c>
      <c r="G12" s="30">
        <f t="shared" si="6"/>
        <v>371</v>
      </c>
      <c r="H12" s="30">
        <f t="shared" si="6"/>
        <v>371</v>
      </c>
    </row>
    <row r="14" spans="1:12" ht="15.75" thickBot="1" x14ac:dyDescent="0.3"/>
    <row r="15" spans="1:12" ht="15.75" thickBot="1" x14ac:dyDescent="0.3">
      <c r="A15" s="67" t="s">
        <v>19</v>
      </c>
      <c r="B15" s="68"/>
      <c r="C15" s="31">
        <f>'PREMISAS PRECAMPAÑA '!E27</f>
        <v>3</v>
      </c>
      <c r="D15" s="32"/>
    </row>
  </sheetData>
  <mergeCells count="6">
    <mergeCell ref="A15:B15"/>
    <mergeCell ref="A1:H1"/>
    <mergeCell ref="A2:A3"/>
    <mergeCell ref="B2:F2"/>
    <mergeCell ref="G2:G3"/>
    <mergeCell ref="H2:H3"/>
  </mergeCells>
  <printOptions horizontalCentered="1"/>
  <pageMargins left="0.39370078740157483" right="0.39370078740157483" top="0.78740157480314965" bottom="0.39370078740157483" header="0.31496062992125984" footer="0.31496062992125984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AO42"/>
  <sheetViews>
    <sheetView tabSelected="1" zoomScale="70" zoomScaleNormal="70" workbookViewId="0">
      <selection activeCell="B3" sqref="B3:F3"/>
    </sheetView>
  </sheetViews>
  <sheetFormatPr baseColWidth="10" defaultRowHeight="15" x14ac:dyDescent="0.25"/>
  <cols>
    <col min="1" max="1" width="17.42578125" bestFit="1" customWidth="1"/>
    <col min="2" max="2" width="11.140625" customWidth="1"/>
    <col min="3" max="41" width="10.85546875" customWidth="1"/>
  </cols>
  <sheetData>
    <row r="1" spans="1:41" ht="34.5" customHeight="1" x14ac:dyDescent="0.25">
      <c r="A1" s="92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</row>
    <row r="2" spans="1:41" x14ac:dyDescent="0.25">
      <c r="A2" s="4"/>
      <c r="B2" s="4"/>
      <c r="C2" s="4"/>
      <c r="D2" s="4"/>
      <c r="E2" s="4"/>
      <c r="F2" s="4"/>
    </row>
    <row r="3" spans="1:41" ht="14.45" customHeight="1" x14ac:dyDescent="0.25">
      <c r="A3" s="5" t="s">
        <v>7</v>
      </c>
      <c r="B3" s="93" t="s">
        <v>37</v>
      </c>
      <c r="C3" s="93"/>
      <c r="D3" s="93"/>
      <c r="E3" s="93"/>
      <c r="F3" s="93"/>
    </row>
    <row r="4" spans="1:41" x14ac:dyDescent="0.25">
      <c r="A4" s="5"/>
      <c r="B4" s="5"/>
      <c r="C4" s="6"/>
      <c r="D4" s="6"/>
      <c r="E4" s="6"/>
      <c r="F4" s="6"/>
    </row>
    <row r="5" spans="1:41" ht="15" customHeight="1" x14ac:dyDescent="0.25">
      <c r="A5" s="94" t="s">
        <v>8</v>
      </c>
      <c r="B5" s="97" t="s">
        <v>33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</row>
    <row r="6" spans="1:41" x14ac:dyDescent="0.25">
      <c r="A6" s="95"/>
      <c r="B6" s="7">
        <v>44188</v>
      </c>
      <c r="C6" s="7">
        <v>44189</v>
      </c>
      <c r="D6" s="7">
        <v>44190</v>
      </c>
      <c r="E6" s="7">
        <v>44191</v>
      </c>
      <c r="F6" s="7">
        <v>44192</v>
      </c>
      <c r="G6" s="7">
        <v>44193</v>
      </c>
      <c r="H6" s="7">
        <v>44194</v>
      </c>
      <c r="I6" s="7">
        <v>44195</v>
      </c>
      <c r="J6" s="7">
        <v>44196</v>
      </c>
      <c r="K6" s="7">
        <v>44197</v>
      </c>
      <c r="L6" s="7">
        <v>44198</v>
      </c>
      <c r="M6" s="7">
        <v>44199</v>
      </c>
      <c r="N6" s="7">
        <v>44200</v>
      </c>
      <c r="O6" s="7">
        <v>44201</v>
      </c>
      <c r="P6" s="7">
        <v>44202</v>
      </c>
      <c r="Q6" s="7">
        <v>44203</v>
      </c>
      <c r="R6" s="7">
        <v>44204</v>
      </c>
    </row>
    <row r="7" spans="1:41" x14ac:dyDescent="0.25">
      <c r="A7" s="96"/>
      <c r="B7" s="48">
        <v>44188</v>
      </c>
      <c r="C7" s="48">
        <v>44189</v>
      </c>
      <c r="D7" s="48">
        <v>44190</v>
      </c>
      <c r="E7" s="48">
        <v>44191</v>
      </c>
      <c r="F7" s="48">
        <v>44192</v>
      </c>
      <c r="G7" s="48">
        <v>44193</v>
      </c>
      <c r="H7" s="48">
        <v>44194</v>
      </c>
      <c r="I7" s="48">
        <v>44195</v>
      </c>
      <c r="J7" s="48">
        <v>44196</v>
      </c>
      <c r="K7" s="48">
        <v>44197</v>
      </c>
      <c r="L7" s="48">
        <v>44198</v>
      </c>
      <c r="M7" s="48">
        <v>44199</v>
      </c>
      <c r="N7" s="48">
        <v>44200</v>
      </c>
      <c r="O7" s="48">
        <v>44201</v>
      </c>
      <c r="P7" s="48">
        <v>44202</v>
      </c>
      <c r="Q7" s="48">
        <v>44203</v>
      </c>
      <c r="R7" s="48">
        <v>44204</v>
      </c>
    </row>
    <row r="8" spans="1:41" ht="26.45" customHeight="1" x14ac:dyDescent="0.25">
      <c r="A8" s="8">
        <v>1</v>
      </c>
      <c r="B8" s="64" t="s">
        <v>34</v>
      </c>
      <c r="C8" s="52" t="s">
        <v>6</v>
      </c>
      <c r="D8" s="54" t="s">
        <v>2</v>
      </c>
      <c r="E8" s="51" t="s">
        <v>0</v>
      </c>
      <c r="F8" s="53" t="s">
        <v>1</v>
      </c>
      <c r="G8" s="52" t="s">
        <v>6</v>
      </c>
      <c r="H8" s="65" t="s">
        <v>5</v>
      </c>
      <c r="I8" s="54" t="s">
        <v>2</v>
      </c>
      <c r="J8" s="52" t="s">
        <v>6</v>
      </c>
      <c r="K8" s="53" t="s">
        <v>1</v>
      </c>
      <c r="L8" s="57" t="s">
        <v>3</v>
      </c>
      <c r="M8" s="52" t="s">
        <v>6</v>
      </c>
      <c r="N8" s="54" t="s">
        <v>2</v>
      </c>
      <c r="O8" s="53" t="s">
        <v>1</v>
      </c>
      <c r="P8" s="52" t="s">
        <v>6</v>
      </c>
      <c r="Q8" s="58" t="s">
        <v>5</v>
      </c>
      <c r="R8" s="57" t="s">
        <v>3</v>
      </c>
    </row>
    <row r="9" spans="1:41" ht="26.45" customHeight="1" x14ac:dyDescent="0.25">
      <c r="A9" s="8">
        <v>2</v>
      </c>
      <c r="B9" s="60" t="s">
        <v>1</v>
      </c>
      <c r="C9" s="59" t="s">
        <v>34</v>
      </c>
      <c r="D9" s="52" t="s">
        <v>6</v>
      </c>
      <c r="E9" s="54" t="s">
        <v>2</v>
      </c>
      <c r="F9" s="52" t="s">
        <v>6</v>
      </c>
      <c r="G9" s="53" t="s">
        <v>1</v>
      </c>
      <c r="H9" s="52" t="s">
        <v>6</v>
      </c>
      <c r="I9" s="56" t="s">
        <v>4</v>
      </c>
      <c r="J9" s="54" t="s">
        <v>2</v>
      </c>
      <c r="K9" s="52" t="s">
        <v>6</v>
      </c>
      <c r="L9" s="53" t="s">
        <v>1</v>
      </c>
      <c r="M9" s="57" t="s">
        <v>3</v>
      </c>
      <c r="N9" s="52" t="s">
        <v>6</v>
      </c>
      <c r="O9" s="54" t="s">
        <v>2</v>
      </c>
      <c r="P9" s="53" t="s">
        <v>1</v>
      </c>
      <c r="Q9" s="52" t="s">
        <v>6</v>
      </c>
      <c r="R9" s="58" t="s">
        <v>5</v>
      </c>
    </row>
    <row r="10" spans="1:41" ht="26.45" customHeight="1" x14ac:dyDescent="0.25">
      <c r="A10" s="8">
        <v>3</v>
      </c>
      <c r="B10" s="51" t="s">
        <v>0</v>
      </c>
      <c r="C10" s="53" t="s">
        <v>1</v>
      </c>
      <c r="D10" s="59" t="s">
        <v>34</v>
      </c>
      <c r="E10" s="52" t="s">
        <v>6</v>
      </c>
      <c r="F10" s="54" t="s">
        <v>2</v>
      </c>
      <c r="G10" s="51" t="s">
        <v>0</v>
      </c>
      <c r="H10" s="53" t="s">
        <v>1</v>
      </c>
      <c r="I10" s="52" t="s">
        <v>6</v>
      </c>
      <c r="J10" s="65" t="s">
        <v>5</v>
      </c>
      <c r="K10" s="54" t="s">
        <v>2</v>
      </c>
      <c r="L10" s="52" t="s">
        <v>6</v>
      </c>
      <c r="M10" s="53" t="s">
        <v>1</v>
      </c>
      <c r="N10" s="57" t="s">
        <v>3</v>
      </c>
      <c r="O10" s="52" t="s">
        <v>6</v>
      </c>
      <c r="P10" s="54" t="s">
        <v>2</v>
      </c>
      <c r="Q10" s="53" t="s">
        <v>1</v>
      </c>
      <c r="R10" s="52" t="s">
        <v>6</v>
      </c>
    </row>
    <row r="11" spans="1:41" ht="26.45" customHeight="1" x14ac:dyDescent="0.25">
      <c r="A11" s="8">
        <v>4</v>
      </c>
      <c r="B11" s="66" t="s">
        <v>6</v>
      </c>
      <c r="C11" s="55" t="s">
        <v>0</v>
      </c>
      <c r="D11" s="53" t="s">
        <v>1</v>
      </c>
      <c r="E11" s="59" t="s">
        <v>34</v>
      </c>
      <c r="F11" s="52" t="s">
        <v>6</v>
      </c>
      <c r="G11" s="54" t="s">
        <v>2</v>
      </c>
      <c r="H11" s="52" t="s">
        <v>6</v>
      </c>
      <c r="I11" s="53" t="s">
        <v>1</v>
      </c>
      <c r="J11" s="52" t="s">
        <v>6</v>
      </c>
      <c r="K11" s="56" t="s">
        <v>4</v>
      </c>
      <c r="L11" s="54" t="s">
        <v>2</v>
      </c>
      <c r="M11" s="52" t="s">
        <v>6</v>
      </c>
      <c r="N11" s="53" t="s">
        <v>1</v>
      </c>
      <c r="O11" s="57" t="s">
        <v>3</v>
      </c>
      <c r="P11" s="52" t="s">
        <v>6</v>
      </c>
      <c r="Q11" s="54" t="s">
        <v>2</v>
      </c>
      <c r="R11" s="53" t="s">
        <v>1</v>
      </c>
    </row>
    <row r="12" spans="1:41" ht="26.45" customHeight="1" x14ac:dyDescent="0.25">
      <c r="A12" s="8">
        <v>5</v>
      </c>
      <c r="B12" s="63" t="s">
        <v>4</v>
      </c>
      <c r="C12" s="52" t="s">
        <v>6</v>
      </c>
      <c r="D12" s="55" t="s">
        <v>0</v>
      </c>
      <c r="E12" s="53" t="s">
        <v>1</v>
      </c>
      <c r="F12" s="59" t="s">
        <v>34</v>
      </c>
      <c r="G12" s="52" t="s">
        <v>6</v>
      </c>
      <c r="H12" s="54" t="s">
        <v>2</v>
      </c>
      <c r="I12" s="51" t="s">
        <v>0</v>
      </c>
      <c r="J12" s="53" t="s">
        <v>1</v>
      </c>
      <c r="K12" s="52" t="s">
        <v>6</v>
      </c>
      <c r="L12" s="65" t="s">
        <v>5</v>
      </c>
      <c r="M12" s="54" t="s">
        <v>2</v>
      </c>
      <c r="N12" s="52" t="s">
        <v>6</v>
      </c>
      <c r="O12" s="53" t="s">
        <v>1</v>
      </c>
      <c r="P12" s="57" t="s">
        <v>3</v>
      </c>
      <c r="Q12" s="52" t="s">
        <v>6</v>
      </c>
      <c r="R12" s="54" t="s">
        <v>2</v>
      </c>
    </row>
    <row r="13" spans="1:41" ht="26.45" customHeight="1" x14ac:dyDescent="0.25">
      <c r="A13" s="8">
        <v>6</v>
      </c>
      <c r="B13" s="61" t="s">
        <v>2</v>
      </c>
      <c r="C13" s="56" t="s">
        <v>4</v>
      </c>
      <c r="D13" s="52" t="s">
        <v>6</v>
      </c>
      <c r="E13" s="55" t="s">
        <v>0</v>
      </c>
      <c r="F13" s="53" t="s">
        <v>1</v>
      </c>
      <c r="G13" s="59" t="s">
        <v>34</v>
      </c>
      <c r="H13" s="52" t="s">
        <v>6</v>
      </c>
      <c r="I13" s="54" t="s">
        <v>2</v>
      </c>
      <c r="J13" s="52" t="s">
        <v>6</v>
      </c>
      <c r="K13" s="53" t="s">
        <v>1</v>
      </c>
      <c r="L13" s="52" t="s">
        <v>6</v>
      </c>
      <c r="M13" s="56" t="s">
        <v>4</v>
      </c>
      <c r="N13" s="54" t="s">
        <v>2</v>
      </c>
      <c r="O13" s="52" t="s">
        <v>6</v>
      </c>
      <c r="P13" s="53" t="s">
        <v>1</v>
      </c>
      <c r="Q13" s="57" t="s">
        <v>3</v>
      </c>
      <c r="R13" s="52" t="s">
        <v>6</v>
      </c>
    </row>
    <row r="14" spans="1:41" ht="26.45" customHeight="1" x14ac:dyDescent="0.25">
      <c r="A14" s="8">
        <v>7</v>
      </c>
      <c r="B14" s="62" t="s">
        <v>3</v>
      </c>
      <c r="C14" s="54" t="s">
        <v>2</v>
      </c>
      <c r="D14" s="56" t="s">
        <v>4</v>
      </c>
      <c r="E14" s="52" t="s">
        <v>6</v>
      </c>
      <c r="F14" s="55" t="s">
        <v>0</v>
      </c>
      <c r="G14" s="53" t="s">
        <v>1</v>
      </c>
      <c r="H14" s="51" t="s">
        <v>0</v>
      </c>
      <c r="I14" s="52" t="s">
        <v>6</v>
      </c>
      <c r="J14" s="54" t="s">
        <v>2</v>
      </c>
      <c r="K14" s="51" t="s">
        <v>0</v>
      </c>
      <c r="L14" s="53" t="s">
        <v>1</v>
      </c>
      <c r="M14" s="52" t="s">
        <v>6</v>
      </c>
      <c r="N14" s="65" t="s">
        <v>5</v>
      </c>
      <c r="O14" s="54" t="s">
        <v>2</v>
      </c>
      <c r="P14" s="52" t="s">
        <v>6</v>
      </c>
      <c r="Q14" s="53" t="s">
        <v>1</v>
      </c>
      <c r="R14" s="57" t="s">
        <v>3</v>
      </c>
    </row>
    <row r="15" spans="1:41" ht="26.45" customHeight="1" x14ac:dyDescent="0.25">
      <c r="A15" s="8">
        <v>8</v>
      </c>
      <c r="B15" s="65" t="s">
        <v>5</v>
      </c>
      <c r="C15" s="57" t="s">
        <v>3</v>
      </c>
      <c r="D15" s="54" t="s">
        <v>2</v>
      </c>
      <c r="E15" s="56" t="s">
        <v>4</v>
      </c>
      <c r="F15" s="52" t="s">
        <v>6</v>
      </c>
      <c r="G15" s="55" t="s">
        <v>0</v>
      </c>
      <c r="H15" s="53" t="s">
        <v>1</v>
      </c>
      <c r="I15" s="59" t="s">
        <v>34</v>
      </c>
      <c r="J15" s="52" t="s">
        <v>6</v>
      </c>
      <c r="K15" s="54" t="s">
        <v>2</v>
      </c>
      <c r="L15" s="52" t="s">
        <v>6</v>
      </c>
      <c r="M15" s="53" t="s">
        <v>1</v>
      </c>
      <c r="N15" s="52" t="s">
        <v>6</v>
      </c>
      <c r="O15" s="56" t="s">
        <v>4</v>
      </c>
      <c r="P15" s="54" t="s">
        <v>2</v>
      </c>
      <c r="Q15" s="52" t="s">
        <v>6</v>
      </c>
      <c r="R15" s="53" t="s">
        <v>1</v>
      </c>
    </row>
    <row r="16" spans="1:41" ht="26.45" customHeight="1" x14ac:dyDescent="0.25">
      <c r="A16" s="8">
        <v>9</v>
      </c>
      <c r="B16" s="66" t="s">
        <v>6</v>
      </c>
      <c r="C16" s="58" t="s">
        <v>5</v>
      </c>
      <c r="D16" s="57" t="s">
        <v>3</v>
      </c>
      <c r="E16" s="54" t="s">
        <v>2</v>
      </c>
      <c r="F16" s="56" t="s">
        <v>4</v>
      </c>
      <c r="G16" s="52" t="s">
        <v>6</v>
      </c>
      <c r="H16" s="55" t="s">
        <v>0</v>
      </c>
      <c r="I16" s="53" t="s">
        <v>1</v>
      </c>
      <c r="J16" s="65" t="s">
        <v>5</v>
      </c>
      <c r="K16" s="52" t="s">
        <v>6</v>
      </c>
      <c r="L16" s="54" t="s">
        <v>2</v>
      </c>
      <c r="M16" s="51" t="s">
        <v>0</v>
      </c>
      <c r="N16" s="53" t="s">
        <v>1</v>
      </c>
      <c r="O16" s="52" t="s">
        <v>6</v>
      </c>
      <c r="P16" s="65" t="s">
        <v>5</v>
      </c>
      <c r="Q16" s="54" t="s">
        <v>2</v>
      </c>
      <c r="R16" s="52" t="s">
        <v>6</v>
      </c>
    </row>
    <row r="17" spans="1:18" ht="26.45" customHeight="1" x14ac:dyDescent="0.25">
      <c r="A17" s="8">
        <v>10</v>
      </c>
      <c r="B17" s="60" t="s">
        <v>1</v>
      </c>
      <c r="C17" s="52" t="s">
        <v>6</v>
      </c>
      <c r="D17" s="58" t="s">
        <v>5</v>
      </c>
      <c r="E17" s="57" t="s">
        <v>3</v>
      </c>
      <c r="F17" s="54" t="s">
        <v>2</v>
      </c>
      <c r="G17" s="56" t="s">
        <v>4</v>
      </c>
      <c r="H17" s="52" t="s">
        <v>6</v>
      </c>
      <c r="I17" s="55" t="s">
        <v>0</v>
      </c>
      <c r="J17" s="53" t="s">
        <v>1</v>
      </c>
      <c r="K17" s="59" t="s">
        <v>34</v>
      </c>
      <c r="L17" s="52" t="s">
        <v>6</v>
      </c>
      <c r="M17" s="54" t="s">
        <v>2</v>
      </c>
      <c r="N17" s="52" t="s">
        <v>6</v>
      </c>
      <c r="O17" s="53" t="s">
        <v>1</v>
      </c>
      <c r="P17" s="52" t="s">
        <v>6</v>
      </c>
      <c r="Q17" s="56" t="s">
        <v>4</v>
      </c>
      <c r="R17" s="54" t="s">
        <v>2</v>
      </c>
    </row>
    <row r="18" spans="1:18" ht="26.45" customHeight="1" x14ac:dyDescent="0.25">
      <c r="A18" s="8">
        <v>11</v>
      </c>
      <c r="B18" s="61" t="s">
        <v>2</v>
      </c>
      <c r="C18" s="53" t="s">
        <v>1</v>
      </c>
      <c r="D18" s="52" t="s">
        <v>6</v>
      </c>
      <c r="E18" s="58" t="s">
        <v>5</v>
      </c>
      <c r="F18" s="57" t="s">
        <v>3</v>
      </c>
      <c r="G18" s="54" t="s">
        <v>2</v>
      </c>
      <c r="H18" s="56" t="s">
        <v>4</v>
      </c>
      <c r="I18" s="52" t="s">
        <v>6</v>
      </c>
      <c r="J18" s="55" t="s">
        <v>0</v>
      </c>
      <c r="K18" s="53" t="s">
        <v>1</v>
      </c>
      <c r="L18" s="59" t="s">
        <v>34</v>
      </c>
      <c r="M18" s="52" t="s">
        <v>6</v>
      </c>
      <c r="N18" s="54" t="s">
        <v>2</v>
      </c>
      <c r="O18" s="51" t="s">
        <v>0</v>
      </c>
      <c r="P18" s="53" t="s">
        <v>1</v>
      </c>
      <c r="Q18" s="52" t="s">
        <v>6</v>
      </c>
      <c r="R18" s="56" t="s">
        <v>4</v>
      </c>
    </row>
    <row r="19" spans="1:18" ht="26.45" customHeight="1" x14ac:dyDescent="0.25">
      <c r="A19" s="8">
        <v>12</v>
      </c>
      <c r="B19" s="66" t="s">
        <v>6</v>
      </c>
      <c r="C19" s="54" t="s">
        <v>2</v>
      </c>
      <c r="D19" s="53" t="s">
        <v>1</v>
      </c>
      <c r="E19" s="52" t="s">
        <v>6</v>
      </c>
      <c r="F19" s="58" t="s">
        <v>5</v>
      </c>
      <c r="G19" s="57" t="s">
        <v>3</v>
      </c>
      <c r="H19" s="54" t="s">
        <v>2</v>
      </c>
      <c r="I19" s="56" t="s">
        <v>4</v>
      </c>
      <c r="J19" s="52" t="s">
        <v>6</v>
      </c>
      <c r="K19" s="55" t="s">
        <v>0</v>
      </c>
      <c r="L19" s="53" t="s">
        <v>1</v>
      </c>
      <c r="M19" s="59" t="s">
        <v>34</v>
      </c>
      <c r="N19" s="52" t="s">
        <v>6</v>
      </c>
      <c r="O19" s="54" t="s">
        <v>2</v>
      </c>
      <c r="P19" s="51" t="s">
        <v>0</v>
      </c>
      <c r="Q19" s="53" t="s">
        <v>1</v>
      </c>
      <c r="R19" s="52" t="s">
        <v>6</v>
      </c>
    </row>
    <row r="20" spans="1:18" ht="26.45" customHeight="1" x14ac:dyDescent="0.25">
      <c r="A20" s="8">
        <v>13</v>
      </c>
      <c r="B20" s="62" t="s">
        <v>3</v>
      </c>
      <c r="C20" s="52" t="s">
        <v>6</v>
      </c>
      <c r="D20" s="54" t="s">
        <v>2</v>
      </c>
      <c r="E20" s="53" t="s">
        <v>1</v>
      </c>
      <c r="F20" s="52" t="s">
        <v>6</v>
      </c>
      <c r="G20" s="58" t="s">
        <v>5</v>
      </c>
      <c r="H20" s="60" t="s">
        <v>1</v>
      </c>
      <c r="I20" s="54" t="s">
        <v>2</v>
      </c>
      <c r="J20" s="56" t="s">
        <v>4</v>
      </c>
      <c r="K20" s="52" t="s">
        <v>6</v>
      </c>
      <c r="L20" s="55" t="s">
        <v>0</v>
      </c>
      <c r="M20" s="53" t="s">
        <v>1</v>
      </c>
      <c r="N20" s="51" t="s">
        <v>0</v>
      </c>
      <c r="O20" s="52" t="s">
        <v>6</v>
      </c>
      <c r="P20" s="54" t="s">
        <v>2</v>
      </c>
      <c r="Q20" s="52" t="s">
        <v>6</v>
      </c>
      <c r="R20" s="53" t="s">
        <v>1</v>
      </c>
    </row>
    <row r="21" spans="1:18" ht="26.45" customHeight="1" x14ac:dyDescent="0.25">
      <c r="A21" s="8">
        <v>14</v>
      </c>
      <c r="B21" s="60" t="s">
        <v>1</v>
      </c>
      <c r="C21" s="57" t="s">
        <v>3</v>
      </c>
      <c r="D21" s="52" t="s">
        <v>6</v>
      </c>
      <c r="E21" s="54" t="s">
        <v>2</v>
      </c>
      <c r="F21" s="53" t="s">
        <v>1</v>
      </c>
      <c r="G21" s="52" t="s">
        <v>6</v>
      </c>
      <c r="H21" s="58" t="s">
        <v>5</v>
      </c>
      <c r="I21" s="57" t="s">
        <v>3</v>
      </c>
      <c r="J21" s="54" t="s">
        <v>2</v>
      </c>
      <c r="K21" s="56" t="s">
        <v>4</v>
      </c>
      <c r="L21" s="52" t="s">
        <v>6</v>
      </c>
      <c r="M21" s="55" t="s">
        <v>0</v>
      </c>
      <c r="N21" s="53" t="s">
        <v>1</v>
      </c>
      <c r="O21" s="59" t="s">
        <v>34</v>
      </c>
      <c r="P21" s="52" t="s">
        <v>6</v>
      </c>
      <c r="Q21" s="54" t="s">
        <v>2</v>
      </c>
      <c r="R21" s="52" t="s">
        <v>6</v>
      </c>
    </row>
    <row r="22" spans="1:18" ht="26.45" customHeight="1" x14ac:dyDescent="0.25">
      <c r="A22" s="8">
        <v>15</v>
      </c>
      <c r="B22" s="66" t="s">
        <v>6</v>
      </c>
      <c r="C22" s="53" t="s">
        <v>1</v>
      </c>
      <c r="D22" s="57" t="s">
        <v>3</v>
      </c>
      <c r="E22" s="52" t="s">
        <v>6</v>
      </c>
      <c r="F22" s="50" t="s">
        <v>9</v>
      </c>
      <c r="G22" s="53" t="s">
        <v>1</v>
      </c>
      <c r="H22" s="52" t="s">
        <v>6</v>
      </c>
      <c r="I22" s="58" t="s">
        <v>5</v>
      </c>
      <c r="J22" s="57" t="s">
        <v>3</v>
      </c>
      <c r="K22" s="54" t="s">
        <v>2</v>
      </c>
      <c r="L22" s="56" t="s">
        <v>4</v>
      </c>
      <c r="M22" s="52" t="s">
        <v>6</v>
      </c>
      <c r="N22" s="55" t="s">
        <v>0</v>
      </c>
      <c r="O22" s="53" t="s">
        <v>1</v>
      </c>
      <c r="P22" s="59" t="s">
        <v>34</v>
      </c>
      <c r="Q22" s="52" t="s">
        <v>6</v>
      </c>
      <c r="R22" s="54" t="s">
        <v>2</v>
      </c>
    </row>
    <row r="23" spans="1:18" ht="26.45" customHeight="1" x14ac:dyDescent="0.25">
      <c r="A23" s="8">
        <v>16</v>
      </c>
      <c r="B23" s="61" t="s">
        <v>2</v>
      </c>
      <c r="C23" s="52" t="s">
        <v>6</v>
      </c>
      <c r="D23" s="53" t="s">
        <v>1</v>
      </c>
      <c r="E23" s="57" t="s">
        <v>3</v>
      </c>
      <c r="F23" s="52" t="s">
        <v>6</v>
      </c>
      <c r="G23" s="54" t="s">
        <v>2</v>
      </c>
      <c r="H23" s="53" t="s">
        <v>1</v>
      </c>
      <c r="I23" s="52" t="s">
        <v>6</v>
      </c>
      <c r="J23" s="58" t="s">
        <v>5</v>
      </c>
      <c r="K23" s="60" t="s">
        <v>1</v>
      </c>
      <c r="L23" s="54" t="s">
        <v>2</v>
      </c>
      <c r="M23" s="56" t="s">
        <v>4</v>
      </c>
      <c r="N23" s="52" t="s">
        <v>6</v>
      </c>
      <c r="O23" s="55" t="s">
        <v>0</v>
      </c>
      <c r="P23" s="53" t="s">
        <v>1</v>
      </c>
      <c r="Q23" s="59" t="s">
        <v>34</v>
      </c>
      <c r="R23" s="52" t="s">
        <v>6</v>
      </c>
    </row>
    <row r="24" spans="1:18" ht="26.45" customHeight="1" x14ac:dyDescent="0.25">
      <c r="A24" s="8">
        <v>17</v>
      </c>
      <c r="B24" s="63" t="s">
        <v>4</v>
      </c>
      <c r="C24" s="54" t="s">
        <v>2</v>
      </c>
      <c r="D24" s="52" t="s">
        <v>6</v>
      </c>
      <c r="E24" s="53" t="s">
        <v>1</v>
      </c>
      <c r="F24" s="57" t="s">
        <v>3</v>
      </c>
      <c r="G24" s="52" t="s">
        <v>6</v>
      </c>
      <c r="H24" s="54" t="s">
        <v>2</v>
      </c>
      <c r="I24" s="53" t="s">
        <v>1</v>
      </c>
      <c r="J24" s="52" t="s">
        <v>6</v>
      </c>
      <c r="K24" s="58" t="s">
        <v>5</v>
      </c>
      <c r="L24" s="57" t="s">
        <v>3</v>
      </c>
      <c r="M24" s="54" t="s">
        <v>2</v>
      </c>
      <c r="N24" s="56" t="s">
        <v>4</v>
      </c>
      <c r="O24" s="52" t="s">
        <v>6</v>
      </c>
      <c r="P24" s="55" t="s">
        <v>0</v>
      </c>
      <c r="Q24" s="53" t="s">
        <v>1</v>
      </c>
      <c r="R24" s="59" t="s">
        <v>34</v>
      </c>
    </row>
    <row r="25" spans="1:18" ht="26.45" customHeight="1" x14ac:dyDescent="0.25">
      <c r="A25" s="8">
        <v>18</v>
      </c>
      <c r="B25" s="66" t="s">
        <v>6</v>
      </c>
      <c r="C25" s="56" t="s">
        <v>4</v>
      </c>
      <c r="D25" s="54" t="s">
        <v>2</v>
      </c>
      <c r="E25" s="52" t="s">
        <v>6</v>
      </c>
      <c r="F25" s="53" t="s">
        <v>1</v>
      </c>
      <c r="G25" s="57" t="s">
        <v>3</v>
      </c>
      <c r="H25" s="52" t="s">
        <v>6</v>
      </c>
      <c r="I25" s="54" t="s">
        <v>2</v>
      </c>
      <c r="J25" s="53" t="s">
        <v>1</v>
      </c>
      <c r="K25" s="52" t="s">
        <v>6</v>
      </c>
      <c r="L25" s="58" t="s">
        <v>5</v>
      </c>
      <c r="M25" s="57" t="s">
        <v>3</v>
      </c>
      <c r="N25" s="54" t="s">
        <v>2</v>
      </c>
      <c r="O25" s="65" t="s">
        <v>5</v>
      </c>
      <c r="P25" s="52" t="s">
        <v>6</v>
      </c>
      <c r="Q25" s="55" t="s">
        <v>0</v>
      </c>
      <c r="R25" s="53" t="s">
        <v>1</v>
      </c>
    </row>
    <row r="26" spans="1:18" ht="26.45" customHeight="1" x14ac:dyDescent="0.25">
      <c r="A26" s="8">
        <v>19</v>
      </c>
      <c r="B26" s="60" t="s">
        <v>1</v>
      </c>
      <c r="C26" s="52" t="s">
        <v>6</v>
      </c>
      <c r="D26" s="56" t="s">
        <v>4</v>
      </c>
      <c r="E26" s="54" t="s">
        <v>2</v>
      </c>
      <c r="F26" s="52" t="s">
        <v>6</v>
      </c>
      <c r="G26" s="53" t="s">
        <v>1</v>
      </c>
      <c r="H26" s="57" t="s">
        <v>3</v>
      </c>
      <c r="I26" s="52" t="s">
        <v>6</v>
      </c>
      <c r="J26" s="50" t="s">
        <v>9</v>
      </c>
      <c r="K26" s="53" t="s">
        <v>1</v>
      </c>
      <c r="L26" s="52" t="s">
        <v>6</v>
      </c>
      <c r="M26" s="58" t="s">
        <v>5</v>
      </c>
      <c r="N26" s="60" t="s">
        <v>1</v>
      </c>
      <c r="O26" s="60" t="s">
        <v>1</v>
      </c>
      <c r="P26" s="56" t="s">
        <v>4</v>
      </c>
      <c r="Q26" s="52" t="s">
        <v>6</v>
      </c>
      <c r="R26" s="55" t="s">
        <v>0</v>
      </c>
    </row>
    <row r="27" spans="1:18" ht="26.45" customHeight="1" x14ac:dyDescent="0.25">
      <c r="A27" s="8">
        <v>20</v>
      </c>
      <c r="B27" s="66" t="s">
        <v>6</v>
      </c>
      <c r="C27" s="53" t="s">
        <v>1</v>
      </c>
      <c r="D27" s="52" t="s">
        <v>6</v>
      </c>
      <c r="E27" s="56" t="s">
        <v>4</v>
      </c>
      <c r="F27" s="54" t="s">
        <v>2</v>
      </c>
      <c r="G27" s="52" t="s">
        <v>6</v>
      </c>
      <c r="H27" s="53" t="s">
        <v>1</v>
      </c>
      <c r="I27" s="57" t="s">
        <v>3</v>
      </c>
      <c r="J27" s="52" t="s">
        <v>6</v>
      </c>
      <c r="K27" s="54" t="s">
        <v>2</v>
      </c>
      <c r="L27" s="53" t="s">
        <v>1</v>
      </c>
      <c r="M27" s="52" t="s">
        <v>6</v>
      </c>
      <c r="N27" s="58" t="s">
        <v>5</v>
      </c>
      <c r="O27" s="57" t="s">
        <v>3</v>
      </c>
      <c r="P27" s="54" t="s">
        <v>2</v>
      </c>
      <c r="Q27" s="56" t="s">
        <v>4</v>
      </c>
      <c r="R27" s="52" t="s">
        <v>6</v>
      </c>
    </row>
    <row r="28" spans="1:18" ht="26.45" customHeight="1" x14ac:dyDescent="0.25">
      <c r="A28" s="8">
        <v>21</v>
      </c>
      <c r="B28" s="50" t="s">
        <v>9</v>
      </c>
      <c r="C28" s="52" t="s">
        <v>6</v>
      </c>
      <c r="D28" s="53" t="s">
        <v>1</v>
      </c>
      <c r="E28" s="52" t="s">
        <v>6</v>
      </c>
      <c r="F28" s="56" t="s">
        <v>4</v>
      </c>
      <c r="G28" s="54" t="s">
        <v>2</v>
      </c>
      <c r="H28" s="52" t="s">
        <v>6</v>
      </c>
      <c r="I28" s="53" t="s">
        <v>1</v>
      </c>
      <c r="J28" s="57" t="s">
        <v>3</v>
      </c>
      <c r="K28" s="52" t="s">
        <v>6</v>
      </c>
      <c r="L28" s="54" t="s">
        <v>2</v>
      </c>
      <c r="M28" s="53" t="s">
        <v>1</v>
      </c>
      <c r="N28" s="52" t="s">
        <v>6</v>
      </c>
      <c r="O28" s="58" t="s">
        <v>5</v>
      </c>
      <c r="P28" s="57" t="s">
        <v>3</v>
      </c>
      <c r="Q28" s="54" t="s">
        <v>2</v>
      </c>
      <c r="R28" s="56" t="s">
        <v>4</v>
      </c>
    </row>
    <row r="29" spans="1:18" ht="26.45" customHeight="1" x14ac:dyDescent="0.25">
      <c r="A29" s="8">
        <v>22</v>
      </c>
      <c r="B29" s="66" t="s">
        <v>6</v>
      </c>
      <c r="C29" s="16" t="s">
        <v>5</v>
      </c>
      <c r="D29" s="52" t="s">
        <v>6</v>
      </c>
      <c r="E29" s="53" t="s">
        <v>1</v>
      </c>
      <c r="F29" s="52" t="s">
        <v>6</v>
      </c>
      <c r="G29" s="56" t="s">
        <v>4</v>
      </c>
      <c r="H29" s="54" t="s">
        <v>2</v>
      </c>
      <c r="I29" s="52" t="s">
        <v>6</v>
      </c>
      <c r="J29" s="53" t="s">
        <v>1</v>
      </c>
      <c r="K29" s="57" t="s">
        <v>3</v>
      </c>
      <c r="L29" s="52" t="s">
        <v>6</v>
      </c>
      <c r="M29" s="54" t="s">
        <v>2</v>
      </c>
      <c r="N29" s="53" t="s">
        <v>1</v>
      </c>
      <c r="O29" s="52" t="s">
        <v>6</v>
      </c>
      <c r="P29" s="58" t="s">
        <v>5</v>
      </c>
      <c r="Q29" s="57" t="s">
        <v>3</v>
      </c>
      <c r="R29" s="54" t="s">
        <v>2</v>
      </c>
    </row>
    <row r="30" spans="1:18" ht="26.45" customHeight="1" x14ac:dyDescent="0.25"/>
    <row r="31" spans="1:18" ht="26.45" customHeight="1" x14ac:dyDescent="0.25"/>
    <row r="32" spans="1:18" ht="26.45" customHeight="1" x14ac:dyDescent="0.25">
      <c r="C32" s="17" t="s">
        <v>10</v>
      </c>
      <c r="D32" s="17" t="s">
        <v>11</v>
      </c>
    </row>
    <row r="33" spans="1:21" ht="26.45" customHeight="1" x14ac:dyDescent="0.25">
      <c r="A33" s="15" t="s">
        <v>0</v>
      </c>
      <c r="C33">
        <f>'CONTEOS 30-70 PRECAMPAÑA'!H4</f>
        <v>26</v>
      </c>
      <c r="D33">
        <f>COUNTIF($B$8:$AR$29, A33)</f>
        <v>26</v>
      </c>
      <c r="F33" s="1">
        <f t="shared" ref="F33:F41" si="0">D33-C33</f>
        <v>0</v>
      </c>
    </row>
    <row r="34" spans="1:21" ht="26.45" customHeight="1" x14ac:dyDescent="0.25">
      <c r="A34" s="10" t="s">
        <v>1</v>
      </c>
      <c r="C34" s="46">
        <f>'CONTEOS 30-70 PRECAMPAÑA'!H5</f>
        <v>72</v>
      </c>
      <c r="D34" s="46">
        <f t="shared" ref="D34:D41" si="1">COUNTIF($B$8:$AR$29, A34)</f>
        <v>72</v>
      </c>
      <c r="F34" s="1">
        <f t="shared" si="0"/>
        <v>0</v>
      </c>
    </row>
    <row r="35" spans="1:21" ht="26.25" customHeight="1" x14ac:dyDescent="0.25">
      <c r="A35" s="12" t="s">
        <v>2</v>
      </c>
      <c r="C35" s="46">
        <f>'CONTEOS 30-70 PRECAMPAÑA'!H6</f>
        <v>63</v>
      </c>
      <c r="D35" s="46">
        <f t="shared" si="1"/>
        <v>63</v>
      </c>
      <c r="F35" s="1">
        <f t="shared" si="0"/>
        <v>0</v>
      </c>
    </row>
    <row r="36" spans="1:21" ht="26.45" customHeight="1" x14ac:dyDescent="0.25">
      <c r="A36" s="13" t="s">
        <v>3</v>
      </c>
      <c r="C36" s="46">
        <f>'CONTEOS 30-70 PRECAMPAÑA'!H7</f>
        <v>31</v>
      </c>
      <c r="D36" s="46">
        <f t="shared" si="1"/>
        <v>31</v>
      </c>
      <c r="F36" s="1">
        <f t="shared" si="0"/>
        <v>0</v>
      </c>
    </row>
    <row r="37" spans="1:21" ht="26.45" customHeight="1" x14ac:dyDescent="0.25">
      <c r="A37" s="9" t="s">
        <v>4</v>
      </c>
      <c r="C37" s="46">
        <f>'CONTEOS 30-70 PRECAMPAÑA'!H8</f>
        <v>28</v>
      </c>
      <c r="D37" s="46">
        <f t="shared" si="1"/>
        <v>28</v>
      </c>
      <c r="F37" s="1">
        <f t="shared" si="0"/>
        <v>0</v>
      </c>
    </row>
    <row r="38" spans="1:21" ht="26.45" customHeight="1" x14ac:dyDescent="0.25">
      <c r="A38" s="16" t="s">
        <v>5</v>
      </c>
      <c r="C38" s="46">
        <f>'CONTEOS 30-70 PRECAMPAÑA'!H9</f>
        <v>25</v>
      </c>
      <c r="D38" s="46">
        <f t="shared" si="1"/>
        <v>25</v>
      </c>
      <c r="F38" s="1">
        <f t="shared" si="0"/>
        <v>0</v>
      </c>
    </row>
    <row r="39" spans="1:21" ht="26.45" customHeight="1" x14ac:dyDescent="0.25">
      <c r="A39" s="14" t="s">
        <v>6</v>
      </c>
      <c r="C39" s="46">
        <f>'CONTEOS 30-70 PRECAMPAÑA'!H10</f>
        <v>112</v>
      </c>
      <c r="D39" s="46">
        <f t="shared" si="1"/>
        <v>112</v>
      </c>
      <c r="F39" s="1">
        <f t="shared" si="0"/>
        <v>0</v>
      </c>
    </row>
    <row r="40" spans="1:21" s="46" customFormat="1" ht="26.45" customHeight="1" x14ac:dyDescent="0.25">
      <c r="A40" s="47" t="s">
        <v>34</v>
      </c>
      <c r="C40" s="46">
        <f>'CONTEOS 30-70 PRECAMPAÑA'!H11</f>
        <v>14</v>
      </c>
      <c r="D40" s="46">
        <f t="shared" si="1"/>
        <v>14</v>
      </c>
      <c r="F40" s="1">
        <f t="shared" si="0"/>
        <v>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26.45" customHeight="1" x14ac:dyDescent="0.25">
      <c r="A41" s="11" t="s">
        <v>9</v>
      </c>
      <c r="C41" s="18">
        <f>'CONTEOS 30-70 PRECAMPAÑA'!C15</f>
        <v>3</v>
      </c>
      <c r="D41" s="46">
        <f t="shared" si="1"/>
        <v>3</v>
      </c>
      <c r="F41" s="1">
        <f t="shared" si="0"/>
        <v>0</v>
      </c>
    </row>
    <row r="42" spans="1:21" ht="26.45" customHeight="1" x14ac:dyDescent="0.25">
      <c r="C42">
        <f>SUM(C33:C41)</f>
        <v>374</v>
      </c>
      <c r="D42">
        <f>SUM(D33:D41)</f>
        <v>374</v>
      </c>
      <c r="F42" s="1">
        <f>SUM(F33:F41)</f>
        <v>0</v>
      </c>
    </row>
  </sheetData>
  <mergeCells count="4">
    <mergeCell ref="A1:AO1"/>
    <mergeCell ref="B3:F3"/>
    <mergeCell ref="A5:A7"/>
    <mergeCell ref="B5:R5"/>
  </mergeCells>
  <conditionalFormatting sqref="F33:F41">
    <cfRule type="cellIs" dxfId="5" priority="4" operator="equal">
      <formula>0</formula>
    </cfRule>
    <cfRule type="cellIs" dxfId="4" priority="5" operator="greaterThan">
      <formula>0</formula>
    </cfRule>
    <cfRule type="cellIs" dxfId="3" priority="6" operator="lessThan">
      <formula>0</formula>
    </cfRule>
  </conditionalFormatting>
  <conditionalFormatting sqref="C42:D42 F42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PRECAMPAÑA </vt:lpstr>
      <vt:lpstr>CONTEOS 30-70 PRECAMPAÑA</vt:lpstr>
      <vt:lpstr>MODELO PRECAMPAÑA</vt:lpstr>
      <vt:lpstr>'PREMISAS PRECAMPAÑA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GRANADOS LUIS ENRIQUE</dc:creator>
  <cp:lastModifiedBy>IepcGro</cp:lastModifiedBy>
  <dcterms:created xsi:type="dcterms:W3CDTF">2018-10-05T17:43:34Z</dcterms:created>
  <dcterms:modified xsi:type="dcterms:W3CDTF">2020-10-13T22:45:09Z</dcterms:modified>
</cp:coreProperties>
</file>